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Z:\private\IR\IR\Kvartalsrapporter\2019\Q4 2019\Finansiell data för IR-webb\"/>
    </mc:Choice>
  </mc:AlternateContent>
  <xr:revisionPtr revIDLastSave="0" documentId="13_ncr:1_{FF2099D9-4235-4003-995A-F380A2D5C047}" xr6:coauthVersionLast="44" xr6:coauthVersionMax="44" xr10:uidLastSave="{00000000-0000-0000-0000-000000000000}"/>
  <bookViews>
    <workbookView xWindow="28680" yWindow="-120" windowWidth="29040" windowHeight="15840" firstSheet="2" activeTab="8" xr2:uid="{00000000-000D-0000-FFFF-FFFF00000000}"/>
  </bookViews>
  <sheets>
    <sheet name="Översikt" sheetId="7" r:id="rId1"/>
    <sheet name="Resultaträkningar - Y" sheetId="4" r:id="rId2"/>
    <sheet name="Balansräkningar - Y" sheetId="5" r:id="rId3"/>
    <sheet name="Kassaflöde - Y" sheetId="6" r:id="rId4"/>
    <sheet name="Nyckeltal - Y" sheetId="10" r:id="rId5"/>
    <sheet name="Nyckeltal - Q" sheetId="8" r:id="rId6"/>
    <sheet name="Resultaträkningar - Q" sheetId="1" r:id="rId7"/>
    <sheet name="Balansräkningar - Q" sheetId="2" r:id="rId8"/>
    <sheet name="Kassaflöde - Q" sheetId="3" r:id="rId9"/>
    <sheet name="Definitioner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2" l="1"/>
  <c r="B16" i="6"/>
  <c r="B41" i="5"/>
  <c r="B18" i="5"/>
  <c r="B16" i="5"/>
  <c r="B9" i="5"/>
  <c r="B9" i="4"/>
  <c r="K40" i="4" l="1"/>
  <c r="E18" i="4"/>
  <c r="E15" i="4"/>
  <c r="E11" i="4"/>
  <c r="C28" i="3" l="1"/>
  <c r="C32" i="3" s="1"/>
  <c r="C26" i="3"/>
  <c r="C11" i="3"/>
  <c r="C43" i="2"/>
  <c r="C28" i="2"/>
  <c r="C10" i="2"/>
  <c r="C27" i="1"/>
  <c r="C8" i="1"/>
  <c r="C10" i="1" s="1"/>
  <c r="C14" i="1" l="1"/>
  <c r="C17" i="1" s="1"/>
  <c r="C21" i="1" s="1"/>
  <c r="C28" i="1" s="1"/>
  <c r="C11" i="1"/>
  <c r="D28" i="3"/>
  <c r="D32" i="3" s="1"/>
  <c r="D16" i="3"/>
  <c r="D11" i="3"/>
  <c r="D9" i="3"/>
  <c r="D43" i="2"/>
  <c r="D45" i="2" s="1"/>
  <c r="D35" i="2"/>
  <c r="D28" i="2"/>
  <c r="D19" i="2"/>
  <c r="D21" i="2" s="1"/>
  <c r="D10" i="2"/>
  <c r="D27" i="1"/>
  <c r="D14" i="1"/>
  <c r="D17" i="1" s="1"/>
  <c r="D21" i="1" s="1"/>
  <c r="D28" i="1" s="1"/>
  <c r="D8" i="1"/>
  <c r="E10" i="2" l="1"/>
</calcChain>
</file>

<file path=xl/sharedStrings.xml><?xml version="1.0" encoding="utf-8"?>
<sst xmlns="http://schemas.openxmlformats.org/spreadsheetml/2006/main" count="421" uniqueCount="229">
  <si>
    <t xml:space="preserve">Resultat före skatt </t>
  </si>
  <si>
    <t>Moderbolagets aktieägare</t>
  </si>
  <si>
    <t>Summa totalresultat hänförligt till;</t>
  </si>
  <si>
    <t>-</t>
  </si>
  <si>
    <t>Skulder till kreditinstitut</t>
  </si>
  <si>
    <t>kSEK</t>
  </si>
  <si>
    <t>Q3 2015</t>
  </si>
  <si>
    <t>Q2 2015</t>
  </si>
  <si>
    <t>Q1 2015</t>
  </si>
  <si>
    <t>Q4 2014</t>
  </si>
  <si>
    <t>Q3 2014</t>
  </si>
  <si>
    <t>Q2 2014</t>
  </si>
  <si>
    <t>Q1 2014</t>
  </si>
  <si>
    <t>Q4 2013</t>
  </si>
  <si>
    <t>Q3 2013</t>
  </si>
  <si>
    <t>Q2 2013</t>
  </si>
  <si>
    <t>Q1 2013</t>
  </si>
  <si>
    <t>Q4 2012</t>
  </si>
  <si>
    <t>Q3 2012</t>
  </si>
  <si>
    <t>Q2 2012</t>
  </si>
  <si>
    <t>Q1 2012</t>
  </si>
  <si>
    <t>Q4 2011</t>
  </si>
  <si>
    <t>Q3 2011</t>
  </si>
  <si>
    <t>Q2 2011</t>
  </si>
  <si>
    <t>Q1 2011</t>
  </si>
  <si>
    <t>Q4 2010</t>
  </si>
  <si>
    <t>(kSEK)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</si>
  <si>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</si>
  <si>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</si>
  <si>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</si>
  <si>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</si>
  <si>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</si>
  <si>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</si>
  <si>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</si>
  <si>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</si>
  <si>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</si>
  <si>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Q3 2018</t>
  </si>
  <si>
    <t>Q2 2018</t>
  </si>
  <si>
    <t>Q1 2018</t>
  </si>
  <si>
    <t>Historical overview - NetEnt group</t>
  </si>
  <si>
    <t>Summary income statements for the group</t>
  </si>
  <si>
    <t>Revenues</t>
  </si>
  <si>
    <t>EBITDA</t>
  </si>
  <si>
    <t>Depreciation &amp; amortization</t>
  </si>
  <si>
    <t>Operating profit</t>
  </si>
  <si>
    <t>Net financial items</t>
  </si>
  <si>
    <t>Profit before tax</t>
  </si>
  <si>
    <t xml:space="preserve">Net profit </t>
  </si>
  <si>
    <t>Summary balance sheets for the group</t>
  </si>
  <si>
    <t>Assets</t>
  </si>
  <si>
    <t>Property, plant and equipment</t>
  </si>
  <si>
    <t>Short-term receivables</t>
  </si>
  <si>
    <t>Cash and cash equivalents</t>
  </si>
  <si>
    <t>Total current assets</t>
  </si>
  <si>
    <t>Total assets</t>
  </si>
  <si>
    <t>Equity and liabilities</t>
  </si>
  <si>
    <t>Share capital</t>
  </si>
  <si>
    <t>Long-term liabilities</t>
  </si>
  <si>
    <t>Short-term liabilities</t>
  </si>
  <si>
    <t>Total liabilities</t>
  </si>
  <si>
    <t>Total equity and liabilities</t>
  </si>
  <si>
    <t>Summary cash flow statements for the group</t>
  </si>
  <si>
    <t>Cash flow from operating activities before changes in working capital</t>
  </si>
  <si>
    <t>Cash flow from investing activities</t>
  </si>
  <si>
    <t>Cash flow from financing activities</t>
  </si>
  <si>
    <t>Cash flow for the period</t>
  </si>
  <si>
    <t>Cash and cash equivalents at the beginning of the period</t>
  </si>
  <si>
    <t>Exchange rate differences in cash and cash equivalents</t>
  </si>
  <si>
    <t>Cash and cash equivalents at end of period</t>
  </si>
  <si>
    <t>Total operating revenues</t>
  </si>
  <si>
    <t>Income statements</t>
  </si>
  <si>
    <t>Operating expenses</t>
  </si>
  <si>
    <t>Personnel expenses</t>
  </si>
  <si>
    <t>Depreciation, amortization and impairments</t>
  </si>
  <si>
    <t>Other operating expenses</t>
  </si>
  <si>
    <t>Total operating expenses</t>
  </si>
  <si>
    <t>Tax on the period's profit</t>
  </si>
  <si>
    <t>Profit for the period</t>
  </si>
  <si>
    <t>Earnings per share before dilution (SEK) (1)</t>
  </si>
  <si>
    <t>Earnings per share after dilution (SEK) (1)</t>
  </si>
  <si>
    <t>Number of shares at end of period (1)</t>
  </si>
  <si>
    <t>Average number of shares (1)</t>
  </si>
  <si>
    <t>Profit for the period attributable to</t>
  </si>
  <si>
    <t>parent company shareholders</t>
  </si>
  <si>
    <t>Items that may be reclassified to net income</t>
  </si>
  <si>
    <t>Exchange differences arising from translation of foreign operations</t>
  </si>
  <si>
    <t>Tax related to other income items</t>
  </si>
  <si>
    <t>Sum of other total income for the period, net after tax</t>
  </si>
  <si>
    <t>Total income for the period</t>
  </si>
  <si>
    <t>Proposed/actual distribution to shareholders, per share (SEK)</t>
  </si>
  <si>
    <t xml:space="preserve">(1) Adjusted for split 6:1 that occured in May, 2016. </t>
  </si>
  <si>
    <t>Balance sheets</t>
  </si>
  <si>
    <t>Intangible assets</t>
  </si>
  <si>
    <t>Other long-term receivables</t>
  </si>
  <si>
    <t>Total non-current assets</t>
  </si>
  <si>
    <t>Accounts receivable</t>
  </si>
  <si>
    <t>Other receivables</t>
  </si>
  <si>
    <t>Prepaid expenses and accrued income</t>
  </si>
  <si>
    <t>Funds held on behalf of licensees</t>
  </si>
  <si>
    <t>Other capital contributed</t>
  </si>
  <si>
    <t>Reserves</t>
  </si>
  <si>
    <t>Retained earnings incl profit for the year</t>
  </si>
  <si>
    <t>Total equity</t>
  </si>
  <si>
    <t>Deferred taxes</t>
  </si>
  <si>
    <t>Accounts payable</t>
  </si>
  <si>
    <t>Current tax liability</t>
  </si>
  <si>
    <t>Other liabilities</t>
  </si>
  <si>
    <t>Accrued expenses and deferred income</t>
  </si>
  <si>
    <t>Total current liabilities</t>
  </si>
  <si>
    <t>Cash flow statements</t>
  </si>
  <si>
    <t>Adjustments for non-cash items:</t>
  </si>
  <si>
    <t>Depreciation/amortization</t>
  </si>
  <si>
    <t>Other</t>
  </si>
  <si>
    <t>Tax paid</t>
  </si>
  <si>
    <t>Change in working capital</t>
  </si>
  <si>
    <t xml:space="preserve">Cash flow from operating activities </t>
  </si>
  <si>
    <t>Investments in intangible assets</t>
  </si>
  <si>
    <t>Investments in property, plant and equipment</t>
  </si>
  <si>
    <t>Paid-in share capital</t>
  </si>
  <si>
    <t>Other issued capital</t>
  </si>
  <si>
    <t>Unutilized credit facility</t>
  </si>
  <si>
    <t>Distribution to shareholders/dividend</t>
  </si>
  <si>
    <t>Premium received from share option rights</t>
  </si>
  <si>
    <t>Cash flow for the year</t>
  </si>
  <si>
    <t>Opening cash and cash equivalents</t>
  </si>
  <si>
    <t>Exchange rate difference in cash and cash equiv.</t>
  </si>
  <si>
    <t>Closing cash and cash equivalents</t>
  </si>
  <si>
    <t>Buyback of share options</t>
  </si>
  <si>
    <t>Key ratios</t>
  </si>
  <si>
    <t>NetEnt group</t>
  </si>
  <si>
    <t>Operating margin (percent)</t>
  </si>
  <si>
    <t>Equity/assets ratio (percent)</t>
  </si>
  <si>
    <t>Cash ratio (percent)</t>
  </si>
  <si>
    <t>Net interest-bearing debt (kSEK)</t>
  </si>
  <si>
    <t>Net debt ratio (multiple)</t>
  </si>
  <si>
    <t>Average number of employees</t>
  </si>
  <si>
    <t>Number of employees at the end of the period</t>
  </si>
  <si>
    <t>Number of employees and consultants at the end of the period</t>
  </si>
  <si>
    <t>Earnings per share (before dilution) (1)</t>
  </si>
  <si>
    <t>Earnings per share (after dilution) (1)</t>
  </si>
  <si>
    <t>Book equity per share (1)</t>
  </si>
  <si>
    <t>Shareholder distribution/dividend per share (SEK) (1)</t>
  </si>
  <si>
    <t>Average number of shares outstanding (1)</t>
  </si>
  <si>
    <t>Number of shares outstanding at the end of the period (1)</t>
  </si>
  <si>
    <t>Operating profit margin</t>
  </si>
  <si>
    <t>Statements of total income for the group</t>
  </si>
  <si>
    <t>Other total income</t>
  </si>
  <si>
    <t>Exchange rate differences arising from the translation of foreign operations</t>
  </si>
  <si>
    <t>Cash flow hedging</t>
  </si>
  <si>
    <t>Tax on other income items</t>
  </si>
  <si>
    <t>Statement of total income</t>
  </si>
  <si>
    <t>Prepaid taxes</t>
  </si>
  <si>
    <t>Deferred tax liability</t>
  </si>
  <si>
    <t>Prepayments from customers</t>
  </si>
  <si>
    <t>Total long-term liabilities</t>
  </si>
  <si>
    <t>Cash flow</t>
  </si>
  <si>
    <t>(1) Adjusted for split 6:1 in May, 2016</t>
  </si>
  <si>
    <t>Operating revenues (SEKm)</t>
  </si>
  <si>
    <t>Operating revenues (EURm)</t>
  </si>
  <si>
    <t>Operating profit (SEKm)</t>
  </si>
  <si>
    <t>EBITDA margin (percent)</t>
  </si>
  <si>
    <t>Revenue growth in SEK, Y-o-Y (percent)</t>
  </si>
  <si>
    <t>Revenue growth in EUR, Y-o-Y (percent)</t>
  </si>
  <si>
    <t>Revenue growth in SEK, Q-o-Q (percent)</t>
  </si>
  <si>
    <t>Revenue growth in EUR, Q-o-Q (percent)</t>
  </si>
  <si>
    <t>Cash and cash equivalents (excl funds held for licensees, SEKm)</t>
  </si>
  <si>
    <t>Funds held on behalf of licensees (SEKm)</t>
  </si>
  <si>
    <t>Return on equity, rolling 12 months</t>
  </si>
  <si>
    <t>Net debt/equity ratio (multiple)</t>
  </si>
  <si>
    <t>Earnings per share (SEK) (1)</t>
  </si>
  <si>
    <t>Book equity per share (SEK) (1)</t>
  </si>
  <si>
    <t>Cash flow from operating activities per share (SEK) (1)</t>
  </si>
  <si>
    <t xml:space="preserve">DEFINITIONS </t>
  </si>
  <si>
    <t>OPERATING MARGIN</t>
  </si>
  <si>
    <t>Operating profit in relation to operating revenues.</t>
  </si>
  <si>
    <t>PROFIT MARGIN</t>
  </si>
  <si>
    <r>
      <t>Profit after financial items in relation to operating revenues.</t>
    </r>
    <r>
      <rPr>
        <b/>
        <i/>
        <sz val="11"/>
        <rFont val="Arial"/>
        <family val="2"/>
        <charset val="1"/>
      </rPr>
      <t xml:space="preserve"> </t>
    </r>
  </si>
  <si>
    <t>EBITDA-MARGIN</t>
  </si>
  <si>
    <t>Operating profit excluding depreciation and amortization in relation to operating revenues.</t>
  </si>
  <si>
    <t>RETURN ON EQUITY</t>
  </si>
  <si>
    <t>Period’s profit/loss (rolling twelve months) in relation to average shareholder equity for last twelve months.</t>
  </si>
  <si>
    <t>EQUITY/ASSETS RATIO</t>
  </si>
  <si>
    <t>Equity at the end of period as a percentage of total assets at the end of period.</t>
  </si>
  <si>
    <t>QUICK RATIO</t>
  </si>
  <si>
    <t>Current assets in relation to current liabilities.</t>
  </si>
  <si>
    <t>NET INTEREST-BEARING LIABILITIES</t>
  </si>
  <si>
    <t>Net of interest-bearing provisions and liabilities less financial assets and cash and cash equivalents.</t>
  </si>
  <si>
    <t>NET DEBT/EQUITY (MULTIPLE)</t>
  </si>
  <si>
    <t>Net of interest-bearing earnings and liabilities minus financial assets and cash and cash equivalents divided by shareholder's equity.</t>
  </si>
  <si>
    <t>AVERAGE NUMBER OF EMPLOYEES</t>
  </si>
  <si>
    <t>The average number of employees during the period.</t>
  </si>
  <si>
    <t>NUMBER OF EMPLOYEES AT YEAR-END</t>
  </si>
  <si>
    <t>The number of employees at the end of the period.</t>
  </si>
  <si>
    <t>NUMBER OF EMPLOYEES AND EXTERNAL RESOURCES AT END OF PERIOD</t>
  </si>
  <si>
    <t>The number of employees and external resources such as dedicated persons with contracted suppliers and subcontractors at the end of the period.</t>
  </si>
  <si>
    <t>EARNINGS PER SHARE</t>
  </si>
  <si>
    <t>Profit for the period divided by the average number of shares outstanding during the period.</t>
  </si>
  <si>
    <t>EQUITY PER SHARE</t>
  </si>
  <si>
    <t>Shareholders' equity divided by the number of shares outstanding at the end of the period.</t>
  </si>
  <si>
    <t>AVERAGE NUMBER OF SHARES OUTSTANDING</t>
  </si>
  <si>
    <t>The average number of shares outstanding during the period. adjusted for bonus issue and share split.</t>
  </si>
  <si>
    <t>NUMBER OF SHARES OUTSTANDING</t>
  </si>
  <si>
    <r>
      <t>The number of shares outstanding. adjusted for bonus issue and share split</t>
    </r>
    <r>
      <rPr>
        <b/>
        <i/>
        <sz val="11"/>
        <rFont val="Arial"/>
        <family val="2"/>
        <charset val="1"/>
      </rPr>
      <t>.</t>
    </r>
  </si>
  <si>
    <t>Q4 2018</t>
  </si>
  <si>
    <t>Q1 2019</t>
  </si>
  <si>
    <t>Lease liabilitiies</t>
  </si>
  <si>
    <t>Amortization of lease liability</t>
  </si>
  <si>
    <t>Q2 2019</t>
  </si>
  <si>
    <t>Share repurchases</t>
  </si>
  <si>
    <t>Q3 2019</t>
  </si>
  <si>
    <t>Bank loans</t>
  </si>
  <si>
    <t>Other long-term liabilities</t>
  </si>
  <si>
    <t>Bank loans (short-term)</t>
  </si>
  <si>
    <t>Acquisition of subsidiary</t>
  </si>
  <si>
    <t>New bank borrowings</t>
  </si>
  <si>
    <t>Last rolling 12 months</t>
  </si>
  <si>
    <t>Inga</t>
  </si>
  <si>
    <t>Access right value assets</t>
  </si>
  <si>
    <t>Deferred tax receivable</t>
  </si>
  <si>
    <t>Other long term liabilities</t>
  </si>
  <si>
    <t>Lease liabilities</t>
  </si>
  <si>
    <t>Loans</t>
  </si>
  <si>
    <t>Acquisition of subsidiaries</t>
  </si>
  <si>
    <t>New bank loans</t>
  </si>
  <si>
    <t>Amortization of lease liabilities</t>
  </si>
  <si>
    <t>Repurchases of own shares</t>
  </si>
  <si>
    <t>Q4 2019</t>
  </si>
  <si>
    <t>Access right values</t>
  </si>
  <si>
    <t>Deferred tax receivables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</si>
</sst>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k_r_-;\-* #,##0.00\ _k_r_-;_-* &quot;-&quot;??\ _k_r_-;_-@_-"/>
    <numFmt numFmtId="165" formatCode="0.0%"/>
    <numFmt numFmtId="166" formatCode="0.0"/>
    <numFmt numFmtId="167" formatCode="#,##0.0"/>
    <numFmt numFmtId="168" formatCode="0.000"/>
    <numFmt numFmtId="169" formatCode="0.00000"/>
    <numFmt numFmtId="170" formatCode="_-* #,##0.0\ _k_r_-;\-* #,##0.0\ _k_r_-;_-* &quot;-&quot;??\ _k_r_-;_-@_-"/>
    <numFmt numFmtId="171" formatCode="_-* #,##0.0\ _k_r_-;\-* #,##0.0\ _k_r_-;_-* &quot;-&quot;?\ _k_r_-;_-@_-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indexed="46"/>
      <name val="Arial"/>
      <family val="2"/>
    </font>
    <font>
      <sz val="9"/>
      <color indexed="10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b/>
      <i/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58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4" fillId="0" borderId="0"/>
    <xf numFmtId="0" fontId="1" fillId="0" borderId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2" fillId="0" borderId="0"/>
  </cellStyleXfs>
  <cellXfs count="300">
    <xf numFmtId="0" fontId="0" fillId="0" borderId="0" xfId="0"/>
    <xf numFmtId="3" fontId="0" fillId="0" borderId="0" xfId="0" applyNumberFormat="1"/>
    <xf numFmtId="0" fontId="2" fillId="0" borderId="0" xfId="0" applyFont="1"/>
    <xf numFmtId="0" fontId="3" fillId="0" borderId="0" xfId="0" applyFont="1" applyFill="1"/>
    <xf numFmtId="0" fontId="1" fillId="0" borderId="0" xfId="0" applyFont="1"/>
    <xf numFmtId="0" fontId="15" fillId="0" borderId="0" xfId="0" applyFont="1"/>
    <xf numFmtId="3" fontId="4" fillId="0" borderId="0" xfId="0" applyNumberFormat="1" applyFont="1" applyFill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Fill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3" fontId="5" fillId="0" borderId="0" xfId="0" applyNumberFormat="1" applyFont="1" applyFill="1" applyBorder="1" applyAlignment="1">
      <alignment vertical="top" wrapText="1"/>
    </xf>
    <xf numFmtId="3" fontId="6" fillId="0" borderId="0" xfId="0" applyNumberFormat="1" applyFont="1" applyFill="1" applyBorder="1" applyAlignment="1">
      <alignment vertical="top" wrapText="1"/>
    </xf>
    <xf numFmtId="165" fontId="4" fillId="0" borderId="0" xfId="4" applyNumberFormat="1" applyFont="1" applyFill="1" applyBorder="1" applyAlignment="1">
      <alignment vertical="top" wrapText="1"/>
    </xf>
    <xf numFmtId="4" fontId="4" fillId="0" borderId="0" xfId="4" applyNumberFormat="1" applyFont="1" applyFill="1" applyBorder="1" applyAlignment="1">
      <alignment vertical="top" wrapText="1"/>
    </xf>
    <xf numFmtId="3" fontId="4" fillId="0" borderId="0" xfId="4" applyNumberFormat="1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0" fontId="15" fillId="0" borderId="0" xfId="0" applyFont="1" applyFill="1"/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7" fillId="0" borderId="0" xfId="0" applyFont="1" applyAlignment="1">
      <alignment vertical="top" wrapText="1"/>
    </xf>
    <xf numFmtId="3" fontId="8" fillId="0" borderId="0" xfId="0" applyNumberFormat="1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3" fontId="2" fillId="0" borderId="0" xfId="0" applyNumberFormat="1" applyFont="1" applyFill="1" applyAlignment="1">
      <alignment horizontal="right" vertical="top" wrapText="1"/>
    </xf>
    <xf numFmtId="3" fontId="4" fillId="0" borderId="0" xfId="0" applyNumberFormat="1" applyFont="1" applyFill="1" applyAlignment="1">
      <alignment horizontal="right" vertical="top" wrapText="1"/>
    </xf>
    <xf numFmtId="3" fontId="1" fillId="0" borderId="0" xfId="0" applyNumberFormat="1" applyFont="1" applyFill="1"/>
    <xf numFmtId="0" fontId="6" fillId="0" borderId="0" xfId="0" applyFont="1" applyFill="1" applyBorder="1" applyAlignment="1">
      <alignment horizontal="right" vertical="top" wrapText="1"/>
    </xf>
    <xf numFmtId="14" fontId="6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3" fontId="4" fillId="0" borderId="0" xfId="0" applyNumberFormat="1" applyFont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Border="1" applyAlignment="1">
      <alignment horizontal="right" vertical="top" wrapText="1"/>
    </xf>
    <xf numFmtId="3" fontId="5" fillId="0" borderId="0" xfId="0" applyNumberFormat="1" applyFont="1" applyBorder="1" applyAlignment="1">
      <alignment horizontal="right" vertical="top" wrapText="1"/>
    </xf>
    <xf numFmtId="3" fontId="5" fillId="0" borderId="0" xfId="0" applyNumberFormat="1" applyFont="1" applyAlignment="1">
      <alignment horizontal="right" vertical="top" wrapText="1"/>
    </xf>
    <xf numFmtId="0" fontId="15" fillId="0" borderId="0" xfId="0" applyFont="1" applyBorder="1"/>
    <xf numFmtId="0" fontId="4" fillId="0" borderId="0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vertical="top"/>
    </xf>
    <xf numFmtId="3" fontId="5" fillId="0" borderId="0" xfId="0" applyNumberFormat="1" applyFont="1" applyFill="1" applyAlignment="1">
      <alignment vertical="top" wrapText="1"/>
    </xf>
    <xf numFmtId="3" fontId="1" fillId="0" borderId="0" xfId="0" applyNumberFormat="1" applyFont="1" applyFill="1" applyBorder="1" applyAlignment="1">
      <alignment vertical="top" wrapText="1"/>
    </xf>
    <xf numFmtId="3" fontId="1" fillId="0" borderId="0" xfId="0" applyNumberFormat="1" applyFont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3" fontId="6" fillId="0" borderId="0" xfId="0" applyNumberFormat="1" applyFont="1" applyFill="1" applyAlignment="1">
      <alignment horizontal="right" vertical="top" wrapText="1"/>
    </xf>
    <xf numFmtId="3" fontId="3" fillId="0" borderId="0" xfId="0" applyNumberFormat="1" applyFont="1" applyFill="1"/>
    <xf numFmtId="0" fontId="11" fillId="0" borderId="0" xfId="0" applyFont="1" applyFill="1"/>
    <xf numFmtId="0" fontId="1" fillId="0" borderId="0" xfId="0" applyFont="1" applyFill="1"/>
    <xf numFmtId="0" fontId="16" fillId="0" borderId="0" xfId="0" applyFont="1"/>
    <xf numFmtId="3" fontId="0" fillId="0" borderId="0" xfId="0" applyNumberFormat="1" applyAlignment="1">
      <alignment horizontal="right"/>
    </xf>
    <xf numFmtId="3" fontId="16" fillId="0" borderId="0" xfId="0" applyNumberFormat="1" applyFont="1"/>
    <xf numFmtId="0" fontId="17" fillId="0" borderId="0" xfId="0" applyFont="1"/>
    <xf numFmtId="0" fontId="18" fillId="0" borderId="0" xfId="0" applyFont="1"/>
    <xf numFmtId="0" fontId="18" fillId="0" borderId="1" xfId="0" applyFont="1" applyBorder="1"/>
    <xf numFmtId="3" fontId="18" fillId="0" borderId="0" xfId="0" applyNumberFormat="1" applyFont="1" applyBorder="1"/>
    <xf numFmtId="0" fontId="18" fillId="0" borderId="0" xfId="0" applyFont="1" applyBorder="1"/>
    <xf numFmtId="0" fontId="17" fillId="0" borderId="1" xfId="0" applyFont="1" applyBorder="1"/>
    <xf numFmtId="3" fontId="17" fillId="0" borderId="0" xfId="0" applyNumberFormat="1" applyFont="1" applyBorder="1"/>
    <xf numFmtId="3" fontId="18" fillId="0" borderId="0" xfId="0" applyNumberFormat="1" applyFont="1" applyFill="1" applyBorder="1"/>
    <xf numFmtId="4" fontId="18" fillId="0" borderId="0" xfId="0" applyNumberFormat="1" applyFont="1" applyBorder="1"/>
    <xf numFmtId="165" fontId="18" fillId="0" borderId="0" xfId="0" applyNumberFormat="1" applyFont="1" applyBorder="1"/>
    <xf numFmtId="0" fontId="18" fillId="0" borderId="1" xfId="0" applyFont="1" applyBorder="1" applyAlignment="1">
      <alignment wrapText="1"/>
    </xf>
    <xf numFmtId="3" fontId="18" fillId="0" borderId="0" xfId="0" applyNumberFormat="1" applyFont="1" applyBorder="1" applyAlignment="1">
      <alignment horizontal="right"/>
    </xf>
    <xf numFmtId="0" fontId="17" fillId="0" borderId="2" xfId="0" applyFont="1" applyBorder="1"/>
    <xf numFmtId="3" fontId="17" fillId="0" borderId="3" xfId="0" applyNumberFormat="1" applyFont="1" applyBorder="1"/>
    <xf numFmtId="3" fontId="18" fillId="0" borderId="0" xfId="0" applyNumberFormat="1" applyFont="1"/>
    <xf numFmtId="3" fontId="18" fillId="0" borderId="0" xfId="0" applyNumberFormat="1" applyFont="1" applyAlignment="1">
      <alignment horizontal="right"/>
    </xf>
    <xf numFmtId="0" fontId="17" fillId="0" borderId="4" xfId="0" applyFont="1" applyBorder="1"/>
    <xf numFmtId="3" fontId="17" fillId="0" borderId="5" xfId="0" applyNumberFormat="1" applyFont="1" applyBorder="1"/>
    <xf numFmtId="0" fontId="18" fillId="0" borderId="0" xfId="0" applyFont="1" applyAlignment="1">
      <alignment horizontal="right"/>
    </xf>
    <xf numFmtId="0" fontId="20" fillId="0" borderId="0" xfId="0" applyFont="1"/>
    <xf numFmtId="0" fontId="18" fillId="0" borderId="3" xfId="0" applyFont="1" applyBorder="1"/>
    <xf numFmtId="3" fontId="18" fillId="0" borderId="3" xfId="0" applyNumberFormat="1" applyFont="1" applyBorder="1"/>
    <xf numFmtId="3" fontId="16" fillId="0" borderId="0" xfId="0" applyNumberFormat="1" applyFont="1" applyAlignment="1">
      <alignment horizontal="right"/>
    </xf>
    <xf numFmtId="0" fontId="21" fillId="0" borderId="3" xfId="0" applyFont="1" applyBorder="1"/>
    <xf numFmtId="166" fontId="0" fillId="0" borderId="0" xfId="0" applyNumberFormat="1"/>
    <xf numFmtId="167" fontId="0" fillId="0" borderId="0" xfId="0" applyNumberFormat="1" applyAlignment="1">
      <alignment horizontal="right"/>
    </xf>
    <xf numFmtId="2" fontId="0" fillId="0" borderId="0" xfId="0" applyNumberFormat="1"/>
    <xf numFmtId="167" fontId="1" fillId="0" borderId="0" xfId="1" applyNumberFormat="1" applyFont="1" applyFill="1" applyAlignment="1">
      <alignment horizontal="right" vertical="top" wrapText="1"/>
    </xf>
    <xf numFmtId="4" fontId="1" fillId="0" borderId="0" xfId="1" applyNumberFormat="1" applyFont="1" applyFill="1" applyAlignment="1">
      <alignment horizontal="right" vertical="top" wrapText="1"/>
    </xf>
    <xf numFmtId="0" fontId="4" fillId="0" borderId="0" xfId="1" applyFont="1" applyFill="1"/>
    <xf numFmtId="0" fontId="1" fillId="0" borderId="0" xfId="1" applyFont="1" applyFill="1" applyAlignment="1">
      <alignment vertical="top" wrapText="1"/>
    </xf>
    <xf numFmtId="3" fontId="1" fillId="0" borderId="0" xfId="1" applyNumberFormat="1" applyFont="1" applyFill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4" fillId="0" borderId="0" xfId="1" applyFont="1" applyFill="1" applyAlignment="1">
      <alignment vertical="top" wrapText="1"/>
    </xf>
    <xf numFmtId="3" fontId="18" fillId="0" borderId="3" xfId="0" applyNumberFormat="1" applyFont="1" applyFill="1" applyBorder="1"/>
    <xf numFmtId="0" fontId="17" fillId="0" borderId="6" xfId="0" applyFont="1" applyFill="1" applyBorder="1"/>
    <xf numFmtId="3" fontId="17" fillId="0" borderId="7" xfId="0" applyNumberFormat="1" applyFont="1" applyFill="1" applyBorder="1"/>
    <xf numFmtId="167" fontId="1" fillId="0" borderId="0" xfId="1" applyNumberFormat="1" applyFont="1" applyFill="1" applyBorder="1" applyAlignment="1">
      <alignment horizontal="right" vertical="top" wrapText="1"/>
    </xf>
    <xf numFmtId="166" fontId="4" fillId="0" borderId="0" xfId="1" applyNumberFormat="1" applyFont="1" applyFill="1" applyBorder="1" applyAlignment="1">
      <alignment vertical="top" wrapText="1"/>
    </xf>
    <xf numFmtId="3" fontId="16" fillId="0" borderId="8" xfId="0" applyNumberFormat="1" applyFont="1" applyBorder="1"/>
    <xf numFmtId="3" fontId="16" fillId="0" borderId="3" xfId="0" applyNumberFormat="1" applyFont="1" applyBorder="1"/>
    <xf numFmtId="3" fontId="16" fillId="0" borderId="8" xfId="0" applyNumberFormat="1" applyFont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3" fontId="16" fillId="0" borderId="7" xfId="0" applyNumberFormat="1" applyFont="1" applyBorder="1"/>
    <xf numFmtId="0" fontId="0" fillId="0" borderId="3" xfId="0" applyBorder="1"/>
    <xf numFmtId="3" fontId="0" fillId="0" borderId="3" xfId="0" applyNumberFormat="1" applyBorder="1" applyAlignment="1">
      <alignment horizontal="right"/>
    </xf>
    <xf numFmtId="3" fontId="0" fillId="0" borderId="3" xfId="0" applyNumberFormat="1" applyBorder="1"/>
    <xf numFmtId="3" fontId="4" fillId="0" borderId="0" xfId="0" applyNumberFormat="1" applyFont="1" applyFill="1" applyBorder="1" applyAlignment="1">
      <alignment horizontal="right" vertical="top" wrapText="1"/>
    </xf>
    <xf numFmtId="0" fontId="15" fillId="0" borderId="0" xfId="0" applyFont="1" applyFill="1" applyBorder="1"/>
    <xf numFmtId="0" fontId="4" fillId="0" borderId="0" xfId="0" applyFont="1" applyBorder="1" applyAlignment="1">
      <alignment vertical="top" wrapText="1"/>
    </xf>
    <xf numFmtId="0" fontId="2" fillId="0" borderId="0" xfId="0" applyFont="1" applyBorder="1"/>
    <xf numFmtId="0" fontId="22" fillId="0" borderId="0" xfId="0" applyFont="1" applyAlignment="1">
      <alignment vertical="center"/>
    </xf>
    <xf numFmtId="4" fontId="13" fillId="0" borderId="0" xfId="4" applyNumberFormat="1" applyFont="1" applyFill="1" applyAlignment="1">
      <alignment vertical="center" wrapText="1"/>
    </xf>
    <xf numFmtId="0" fontId="13" fillId="0" borderId="0" xfId="0" applyFont="1" applyFill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horizontal="right" vertical="top" wrapText="1"/>
    </xf>
    <xf numFmtId="3" fontId="10" fillId="0" borderId="0" xfId="0" applyNumberFormat="1" applyFont="1" applyFill="1" applyBorder="1" applyAlignment="1">
      <alignment horizontal="right" vertical="top" wrapText="1"/>
    </xf>
    <xf numFmtId="0" fontId="24" fillId="0" borderId="0" xfId="0" applyFont="1" applyFill="1" applyBorder="1"/>
    <xf numFmtId="0" fontId="24" fillId="0" borderId="0" xfId="0" applyFont="1"/>
    <xf numFmtId="0" fontId="24" fillId="0" borderId="0" xfId="0" applyFont="1" applyFill="1"/>
    <xf numFmtId="0" fontId="25" fillId="2" borderId="0" xfId="0" applyFont="1" applyFill="1" applyBorder="1" applyAlignment="1">
      <alignment vertical="top" wrapText="1"/>
    </xf>
    <xf numFmtId="0" fontId="25" fillId="2" borderId="0" xfId="0" applyFont="1" applyFill="1" applyBorder="1" applyAlignment="1">
      <alignment horizontal="right" vertical="top" wrapText="1"/>
    </xf>
    <xf numFmtId="0" fontId="5" fillId="0" borderId="0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3" fontId="4" fillId="0" borderId="3" xfId="0" applyNumberFormat="1" applyFont="1" applyFill="1" applyBorder="1" applyAlignment="1">
      <alignment vertical="top" wrapText="1"/>
    </xf>
    <xf numFmtId="3" fontId="6" fillId="0" borderId="3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3" fontId="1" fillId="0" borderId="3" xfId="0" applyNumberFormat="1" applyFont="1" applyFill="1" applyBorder="1" applyAlignment="1">
      <alignment horizontal="right" vertical="top" wrapText="1"/>
    </xf>
    <xf numFmtId="3" fontId="4" fillId="0" borderId="3" xfId="4" applyNumberFormat="1" applyFont="1" applyFill="1" applyBorder="1" applyAlignment="1">
      <alignment vertical="top" wrapText="1"/>
    </xf>
    <xf numFmtId="3" fontId="5" fillId="0" borderId="0" xfId="4" applyNumberFormat="1" applyFont="1" applyFill="1" applyBorder="1" applyAlignment="1">
      <alignment vertical="top" wrapText="1"/>
    </xf>
    <xf numFmtId="3" fontId="5" fillId="0" borderId="5" xfId="4" applyNumberFormat="1" applyFont="1" applyFill="1" applyBorder="1" applyAlignment="1">
      <alignment vertical="top" wrapText="1"/>
    </xf>
    <xf numFmtId="3" fontId="1" fillId="0" borderId="3" xfId="0" applyNumberFormat="1" applyFont="1" applyFill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right" vertical="top" wrapText="1"/>
    </xf>
    <xf numFmtId="0" fontId="5" fillId="0" borderId="3" xfId="0" applyFont="1" applyBorder="1" applyAlignment="1">
      <alignment horizontal="left" vertical="top" wrapText="1"/>
    </xf>
    <xf numFmtId="3" fontId="1" fillId="0" borderId="3" xfId="0" applyNumberFormat="1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3" fontId="5" fillId="0" borderId="5" xfId="0" applyNumberFormat="1" applyFont="1" applyFill="1" applyBorder="1" applyAlignment="1">
      <alignment vertical="top" wrapText="1"/>
    </xf>
    <xf numFmtId="3" fontId="6" fillId="0" borderId="5" xfId="0" applyNumberFormat="1" applyFont="1" applyFill="1" applyBorder="1" applyAlignment="1">
      <alignment horizontal="right" vertical="top" wrapText="1"/>
    </xf>
    <xf numFmtId="0" fontId="21" fillId="0" borderId="5" xfId="0" applyFont="1" applyBorder="1"/>
    <xf numFmtId="3" fontId="0" fillId="0" borderId="5" xfId="0" applyNumberFormat="1" applyBorder="1" applyAlignment="1">
      <alignment horizontal="right"/>
    </xf>
    <xf numFmtId="0" fontId="0" fillId="0" borderId="5" xfId="0" applyBorder="1"/>
    <xf numFmtId="0" fontId="26" fillId="2" borderId="5" xfId="0" applyNumberFormat="1" applyFont="1" applyFill="1" applyBorder="1" applyAlignment="1">
      <alignment horizontal="right"/>
    </xf>
    <xf numFmtId="0" fontId="26" fillId="2" borderId="5" xfId="0" applyFont="1" applyFill="1" applyBorder="1"/>
    <xf numFmtId="0" fontId="25" fillId="2" borderId="5" xfId="0" applyFont="1" applyFill="1" applyBorder="1" applyAlignment="1">
      <alignment vertical="top" wrapText="1"/>
    </xf>
    <xf numFmtId="0" fontId="25" fillId="2" borderId="5" xfId="0" applyFont="1" applyFill="1" applyBorder="1" applyAlignment="1">
      <alignment horizontal="right" vertical="top" wrapText="1"/>
    </xf>
    <xf numFmtId="2" fontId="0" fillId="0" borderId="0" xfId="0" applyNumberFormat="1" applyFill="1"/>
    <xf numFmtId="4" fontId="4" fillId="0" borderId="0" xfId="1" applyNumberFormat="1" applyFont="1" applyFill="1"/>
    <xf numFmtId="0" fontId="7" fillId="0" borderId="0" xfId="1" applyFont="1" applyFill="1"/>
    <xf numFmtId="0" fontId="28" fillId="0" borderId="1" xfId="0" applyFont="1" applyBorder="1"/>
    <xf numFmtId="2" fontId="18" fillId="0" borderId="0" xfId="0" applyNumberFormat="1" applyFont="1"/>
    <xf numFmtId="0" fontId="29" fillId="0" borderId="0" xfId="0" applyFont="1"/>
    <xf numFmtId="9" fontId="16" fillId="0" borderId="0" xfId="4" applyFont="1"/>
    <xf numFmtId="9" fontId="0" fillId="0" borderId="0" xfId="4" applyNumberFormat="1" applyFont="1"/>
    <xf numFmtId="168" fontId="0" fillId="0" borderId="0" xfId="0" applyNumberFormat="1"/>
    <xf numFmtId="3" fontId="17" fillId="0" borderId="0" xfId="0" applyNumberFormat="1" applyFont="1" applyFill="1" applyBorder="1"/>
    <xf numFmtId="3" fontId="17" fillId="0" borderId="5" xfId="0" applyNumberFormat="1" applyFont="1" applyFill="1" applyBorder="1"/>
    <xf numFmtId="0" fontId="18" fillId="0" borderId="0" xfId="0" applyFont="1" applyFill="1"/>
    <xf numFmtId="0" fontId="25" fillId="2" borderId="3" xfId="6" applyFont="1" applyFill="1" applyBorder="1" applyAlignment="1">
      <alignment horizontal="right" vertical="top" wrapText="1"/>
    </xf>
    <xf numFmtId="0" fontId="5" fillId="0" borderId="3" xfId="0" applyFont="1" applyBorder="1" applyAlignment="1">
      <alignment vertical="top" wrapText="1"/>
    </xf>
    <xf numFmtId="0" fontId="25" fillId="2" borderId="5" xfId="6" applyFont="1" applyFill="1" applyBorder="1" applyAlignment="1">
      <alignment horizontal="right" vertical="top" wrapText="1"/>
    </xf>
    <xf numFmtId="3" fontId="5" fillId="0" borderId="0" xfId="0" applyNumberFormat="1" applyFont="1" applyBorder="1" applyAlignment="1">
      <alignment vertical="top" wrapText="1"/>
    </xf>
    <xf numFmtId="3" fontId="1" fillId="0" borderId="0" xfId="6" applyNumberFormat="1" applyFont="1" applyFill="1" applyBorder="1" applyAlignment="1">
      <alignment horizontal="right" vertical="top" wrapText="1"/>
    </xf>
    <xf numFmtId="3" fontId="4" fillId="0" borderId="0" xfId="0" applyNumberFormat="1" applyFont="1" applyBorder="1" applyAlignment="1">
      <alignment vertical="top" wrapText="1"/>
    </xf>
    <xf numFmtId="3" fontId="1" fillId="0" borderId="3" xfId="0" applyNumberFormat="1" applyFont="1" applyFill="1" applyBorder="1"/>
    <xf numFmtId="3" fontId="18" fillId="0" borderId="0" xfId="0" applyNumberFormat="1" applyFont="1" applyFill="1"/>
    <xf numFmtId="3" fontId="18" fillId="0" borderId="3" xfId="0" applyNumberFormat="1" applyFont="1" applyFill="1" applyBorder="1" applyAlignment="1">
      <alignment horizontal="right"/>
    </xf>
    <xf numFmtId="3" fontId="17" fillId="0" borderId="0" xfId="0" applyNumberFormat="1" applyFont="1" applyFill="1"/>
    <xf numFmtId="0" fontId="18" fillId="0" borderId="3" xfId="0" applyFont="1" applyFill="1" applyBorder="1"/>
    <xf numFmtId="0" fontId="18" fillId="0" borderId="0" xfId="0" applyFont="1" applyFill="1" applyAlignment="1">
      <alignment horizontal="right"/>
    </xf>
    <xf numFmtId="3" fontId="19" fillId="0" borderId="0" xfId="0" applyNumberFormat="1" applyFont="1" applyFill="1" applyAlignment="1">
      <alignment horizontal="right"/>
    </xf>
    <xf numFmtId="3" fontId="19" fillId="0" borderId="0" xfId="0" applyNumberFormat="1" applyFont="1" applyFill="1"/>
    <xf numFmtId="169" fontId="18" fillId="0" borderId="0" xfId="0" applyNumberFormat="1" applyFont="1" applyBorder="1"/>
    <xf numFmtId="165" fontId="4" fillId="0" borderId="0" xfId="4" applyNumberFormat="1" applyFont="1" applyFill="1"/>
    <xf numFmtId="170" fontId="1" fillId="0" borderId="0" xfId="5" applyNumberFormat="1" applyFont="1" applyFill="1" applyAlignment="1">
      <alignment horizontal="right" vertical="top" wrapText="1"/>
    </xf>
    <xf numFmtId="171" fontId="4" fillId="0" borderId="0" xfId="1" applyNumberFormat="1" applyFont="1" applyFill="1"/>
    <xf numFmtId="170" fontId="0" fillId="0" borderId="0" xfId="5" applyNumberFormat="1" applyFont="1"/>
    <xf numFmtId="170" fontId="0" fillId="0" borderId="0" xfId="5" applyNumberFormat="1" applyFont="1" applyAlignment="1">
      <alignment horizontal="right"/>
    </xf>
    <xf numFmtId="167" fontId="1" fillId="2" borderId="0" xfId="1" applyNumberFormat="1" applyFont="1" applyFill="1" applyBorder="1" applyAlignment="1">
      <alignment horizontal="right" vertical="top" wrapText="1"/>
    </xf>
    <xf numFmtId="166" fontId="4" fillId="2" borderId="0" xfId="1" applyNumberFormat="1" applyFont="1" applyFill="1" applyBorder="1" applyAlignment="1">
      <alignment vertical="top" wrapText="1"/>
    </xf>
    <xf numFmtId="167" fontId="1" fillId="2" borderId="0" xfId="1" applyNumberFormat="1" applyFont="1" applyFill="1" applyAlignment="1">
      <alignment horizontal="right" vertical="top" wrapText="1"/>
    </xf>
    <xf numFmtId="0" fontId="4" fillId="2" borderId="0" xfId="1" applyFont="1" applyFill="1" applyAlignment="1">
      <alignment vertical="top" wrapText="1"/>
    </xf>
    <xf numFmtId="0" fontId="4" fillId="2" borderId="0" xfId="1" applyFont="1" applyFill="1"/>
    <xf numFmtId="170" fontId="1" fillId="2" borderId="0" xfId="5" applyNumberFormat="1" applyFont="1" applyFill="1" applyAlignment="1">
      <alignment horizontal="right" vertical="top" wrapText="1"/>
    </xf>
    <xf numFmtId="4" fontId="1" fillId="2" borderId="0" xfId="1" applyNumberFormat="1" applyFont="1" applyFill="1" applyAlignment="1">
      <alignment horizontal="right" vertical="top" wrapText="1"/>
    </xf>
    <xf numFmtId="3" fontId="1" fillId="2" borderId="0" xfId="1" applyNumberFormat="1" applyFont="1" applyFill="1" applyAlignment="1">
      <alignment horizontal="right" vertical="top" wrapText="1"/>
    </xf>
    <xf numFmtId="0" fontId="6" fillId="2" borderId="5" xfId="0" applyFont="1" applyFill="1" applyBorder="1" applyAlignment="1">
      <alignment horizontal="right" vertical="top" wrapText="1"/>
    </xf>
    <xf numFmtId="2" fontId="4" fillId="0" borderId="0" xfId="1" applyNumberFormat="1" applyFont="1" applyFill="1"/>
    <xf numFmtId="166" fontId="4" fillId="0" borderId="0" xfId="1" applyNumberFormat="1" applyFont="1" applyFill="1"/>
    <xf numFmtId="3" fontId="0" fillId="0" borderId="3" xfId="0" applyNumberFormat="1" applyFont="1" applyBorder="1"/>
    <xf numFmtId="0" fontId="30" fillId="0" borderId="0" xfId="0" applyFont="1" applyAlignment="1">
      <alignment vertical="center"/>
    </xf>
    <xf numFmtId="0" fontId="31" fillId="0" borderId="0" xfId="0" applyFont="1"/>
    <xf numFmtId="0" fontId="32" fillId="3" borderId="9" xfId="0" applyFont="1" applyFill="1" applyBorder="1"/>
    <xf numFmtId="0" fontId="31" fillId="0" borderId="0" xfId="0" applyFont="1" applyAlignment="1">
      <alignment wrapText="1"/>
    </xf>
    <xf numFmtId="0" fontId="0" fillId="0" borderId="10" xfId="0" applyFont="1" applyBorder="1"/>
    <xf numFmtId="0" fontId="31" fillId="0" borderId="10" xfId="0" applyFont="1" applyBorder="1"/>
    <xf numFmtId="0" fontId="31" fillId="0" borderId="11" xfId="0" applyFont="1" applyBorder="1"/>
    <xf numFmtId="0" fontId="33" fillId="0" borderId="9" xfId="0" applyFont="1" applyBorder="1"/>
    <xf numFmtId="0" fontId="31" fillId="0" borderId="12" xfId="0" applyFont="1" applyBorder="1"/>
    <xf numFmtId="0" fontId="33" fillId="0" borderId="10" xfId="0" applyFont="1" applyBorder="1"/>
    <xf numFmtId="0" fontId="4" fillId="0" borderId="13" xfId="0" applyFont="1" applyBorder="1"/>
    <xf numFmtId="0" fontId="4" fillId="0" borderId="14" xfId="0" applyFont="1" applyBorder="1"/>
    <xf numFmtId="0" fontId="5" fillId="0" borderId="13" xfId="0" applyFont="1" applyBorder="1"/>
    <xf numFmtId="0" fontId="5" fillId="0" borderId="15" xfId="0" applyFont="1" applyBorder="1"/>
    <xf numFmtId="0" fontId="34" fillId="3" borderId="9" xfId="0" applyFont="1" applyFill="1" applyBorder="1" applyAlignment="1">
      <alignment vertical="top" wrapText="1"/>
    </xf>
    <xf numFmtId="0" fontId="5" fillId="0" borderId="10" xfId="0" applyFont="1" applyBorder="1"/>
    <xf numFmtId="0" fontId="4" fillId="0" borderId="0" xfId="0" applyFont="1"/>
    <xf numFmtId="0" fontId="4" fillId="0" borderId="10" xfId="0" applyFont="1" applyBorder="1"/>
    <xf numFmtId="0" fontId="5" fillId="0" borderId="0" xfId="0" applyFont="1"/>
    <xf numFmtId="0" fontId="0" fillId="0" borderId="0" xfId="0" applyFont="1"/>
    <xf numFmtId="0" fontId="5" fillId="0" borderId="9" xfId="0" applyFont="1" applyBorder="1"/>
    <xf numFmtId="0" fontId="4" fillId="0" borderId="3" xfId="0" applyFont="1" applyBorder="1"/>
    <xf numFmtId="0" fontId="4" fillId="0" borderId="0" xfId="0" applyFont="1" applyBorder="1"/>
    <xf numFmtId="0" fontId="35" fillId="0" borderId="0" xfId="0" applyFont="1"/>
    <xf numFmtId="0" fontId="34" fillId="3" borderId="0" xfId="0" applyFont="1" applyFill="1" applyBorder="1" applyAlignment="1">
      <alignment vertical="top" wrapText="1"/>
    </xf>
    <xf numFmtId="0" fontId="0" fillId="0" borderId="0" xfId="0" applyFont="1" applyFill="1"/>
    <xf numFmtId="0" fontId="0" fillId="0" borderId="0" xfId="1" applyFont="1"/>
    <xf numFmtId="0" fontId="14" fillId="0" borderId="0" xfId="1"/>
    <xf numFmtId="0" fontId="33" fillId="0" borderId="0" xfId="0" applyFont="1"/>
    <xf numFmtId="0" fontId="4" fillId="0" borderId="13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5" fillId="0" borderId="10" xfId="0" applyFont="1" applyBorder="1" applyAlignment="1">
      <alignment horizontal="left" vertical="top" wrapText="1"/>
    </xf>
    <xf numFmtId="3" fontId="5" fillId="0" borderId="9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13" xfId="0" applyFont="1" applyBorder="1" applyAlignment="1">
      <alignment horizontal="left" vertical="top" wrapText="1" indent="4"/>
    </xf>
    <xf numFmtId="0" fontId="4" fillId="0" borderId="13" xfId="0" applyFont="1" applyFill="1" applyBorder="1" applyAlignment="1">
      <alignment vertical="top" wrapText="1"/>
    </xf>
    <xf numFmtId="0" fontId="4" fillId="0" borderId="10" xfId="0" applyFont="1" applyBorder="1" applyAlignment="1">
      <alignment vertical="top"/>
    </xf>
    <xf numFmtId="0" fontId="33" fillId="0" borderId="0" xfId="1" applyFont="1"/>
    <xf numFmtId="4" fontId="13" fillId="0" borderId="0" xfId="4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9" fontId="0" fillId="0" borderId="0" xfId="4" applyFont="1"/>
    <xf numFmtId="0" fontId="26" fillId="2" borderId="5" xfId="0" applyFont="1" applyFill="1" applyBorder="1" applyAlignment="1">
      <alignment horizontal="right"/>
    </xf>
    <xf numFmtId="4" fontId="13" fillId="0" borderId="0" xfId="4" applyNumberFormat="1" applyFont="1" applyAlignment="1">
      <alignment vertical="center" wrapText="1"/>
    </xf>
    <xf numFmtId="0" fontId="25" fillId="2" borderId="0" xfId="0" applyFont="1" applyFill="1" applyAlignment="1">
      <alignment horizontal="right" vertical="top" wrapText="1"/>
    </xf>
    <xf numFmtId="3" fontId="17" fillId="0" borderId="0" xfId="0" applyNumberFormat="1" applyFont="1"/>
    <xf numFmtId="4" fontId="18" fillId="0" borderId="0" xfId="0" applyNumberFormat="1" applyFont="1"/>
    <xf numFmtId="169" fontId="18" fillId="0" borderId="0" xfId="0" applyNumberFormat="1" applyFont="1"/>
    <xf numFmtId="165" fontId="18" fillId="0" borderId="0" xfId="0" applyNumberFormat="1" applyFont="1"/>
    <xf numFmtId="3" fontId="17" fillId="0" borderId="7" xfId="0" applyNumberFormat="1" applyFont="1" applyBorder="1"/>
    <xf numFmtId="3" fontId="6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3" fontId="19" fillId="0" borderId="0" xfId="0" applyNumberFormat="1" applyFont="1" applyAlignment="1">
      <alignment horizontal="right"/>
    </xf>
    <xf numFmtId="166" fontId="4" fillId="0" borderId="0" xfId="1" applyNumberFormat="1" applyFont="1"/>
    <xf numFmtId="2" fontId="4" fillId="0" borderId="0" xfId="1" applyNumberFormat="1" applyFont="1"/>
    <xf numFmtId="0" fontId="4" fillId="0" borderId="0" xfId="1" applyFont="1"/>
    <xf numFmtId="3" fontId="5" fillId="0" borderId="0" xfId="0" applyNumberFormat="1" applyFont="1" applyAlignment="1">
      <alignment vertical="top" wrapText="1"/>
    </xf>
    <xf numFmtId="3" fontId="4" fillId="0" borderId="0" xfId="0" applyNumberFormat="1" applyFont="1" applyAlignment="1">
      <alignment vertical="top" wrapText="1"/>
    </xf>
    <xf numFmtId="3" fontId="4" fillId="0" borderId="3" xfId="0" applyNumberFormat="1" applyFont="1" applyBorder="1" applyAlignment="1">
      <alignment vertical="top" wrapText="1"/>
    </xf>
    <xf numFmtId="3" fontId="6" fillId="0" borderId="3" xfId="0" applyNumberFormat="1" applyFont="1" applyBorder="1" applyAlignment="1">
      <alignment vertical="top" wrapText="1"/>
    </xf>
    <xf numFmtId="3" fontId="5" fillId="0" borderId="5" xfId="0" applyNumberFormat="1" applyFont="1" applyBorder="1" applyAlignment="1">
      <alignment vertical="top" wrapText="1"/>
    </xf>
    <xf numFmtId="165" fontId="4" fillId="0" borderId="0" xfId="4" applyNumberFormat="1" applyFont="1" applyAlignment="1">
      <alignment vertical="top" wrapText="1"/>
    </xf>
    <xf numFmtId="3" fontId="5" fillId="0" borderId="0" xfId="4" applyNumberFormat="1" applyFont="1" applyAlignment="1">
      <alignment vertical="top" wrapText="1"/>
    </xf>
    <xf numFmtId="4" fontId="4" fillId="0" borderId="0" xfId="4" applyNumberFormat="1" applyFont="1" applyAlignment="1">
      <alignment vertical="top" wrapText="1"/>
    </xf>
    <xf numFmtId="3" fontId="4" fillId="0" borderId="0" xfId="4" applyNumberFormat="1" applyFont="1" applyAlignment="1">
      <alignment vertical="top" wrapText="1"/>
    </xf>
    <xf numFmtId="3" fontId="4" fillId="0" borderId="3" xfId="4" applyNumberFormat="1" applyFont="1" applyBorder="1" applyAlignment="1">
      <alignment vertical="top" wrapText="1"/>
    </xf>
    <xf numFmtId="3" fontId="5" fillId="0" borderId="5" xfId="4" applyNumberFormat="1" applyFont="1" applyBorder="1" applyAlignment="1">
      <alignment vertical="top" wrapText="1"/>
    </xf>
    <xf numFmtId="3" fontId="6" fillId="0" borderId="5" xfId="0" applyNumberFormat="1" applyFont="1" applyBorder="1" applyAlignment="1">
      <alignment horizontal="right" vertical="top" wrapText="1"/>
    </xf>
    <xf numFmtId="3" fontId="1" fillId="0" borderId="0" xfId="0" applyNumberFormat="1" applyFont="1" applyAlignment="1">
      <alignment horizontal="right" vertical="top" wrapText="1"/>
    </xf>
    <xf numFmtId="3" fontId="1" fillId="0" borderId="0" xfId="6" applyNumberFormat="1" applyFont="1" applyAlignment="1">
      <alignment horizontal="right" vertical="top" wrapText="1"/>
    </xf>
    <xf numFmtId="3" fontId="1" fillId="0" borderId="3" xfId="0" applyNumberFormat="1" applyFont="1" applyBorder="1" applyAlignment="1">
      <alignment horizontal="right" vertical="top" wrapText="1"/>
    </xf>
    <xf numFmtId="3" fontId="1" fillId="0" borderId="0" xfId="0" applyNumberFormat="1" applyFont="1"/>
    <xf numFmtId="3" fontId="1" fillId="0" borderId="0" xfId="0" applyNumberFormat="1" applyFont="1" applyAlignment="1">
      <alignment vertical="top" wrapText="1"/>
    </xf>
    <xf numFmtId="3" fontId="6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0" xfId="0" applyFont="1"/>
    <xf numFmtId="0" fontId="11" fillId="0" borderId="0" xfId="0" applyFont="1"/>
    <xf numFmtId="167" fontId="1" fillId="0" borderId="0" xfId="1" applyNumberFormat="1" applyFont="1" applyAlignment="1">
      <alignment horizontal="right" vertical="top" wrapText="1"/>
    </xf>
    <xf numFmtId="166" fontId="4" fillId="0" borderId="0" xfId="1" applyNumberFormat="1" applyFont="1" applyAlignment="1">
      <alignment vertical="top" wrapText="1"/>
    </xf>
    <xf numFmtId="0" fontId="4" fillId="0" borderId="0" xfId="1" applyFont="1" applyAlignment="1">
      <alignment vertical="top" wrapText="1"/>
    </xf>
    <xf numFmtId="170" fontId="1" fillId="0" borderId="0" xfId="5" applyNumberFormat="1" applyFont="1" applyAlignment="1">
      <alignment horizontal="right" vertical="top" wrapText="1"/>
    </xf>
    <xf numFmtId="4" fontId="1" fillId="0" borderId="0" xfId="1" applyNumberFormat="1" applyFont="1" applyAlignment="1">
      <alignment horizontal="right" vertical="top" wrapText="1"/>
    </xf>
    <xf numFmtId="3" fontId="1" fillId="0" borderId="0" xfId="1" applyNumberFormat="1" applyFont="1" applyAlignment="1">
      <alignment horizontal="right" vertical="top" wrapText="1"/>
    </xf>
    <xf numFmtId="0" fontId="7" fillId="0" borderId="0" xfId="1" applyFont="1"/>
    <xf numFmtId="165" fontId="4" fillId="0" borderId="0" xfId="4" applyNumberFormat="1" applyFont="1"/>
    <xf numFmtId="0" fontId="6" fillId="0" borderId="0" xfId="0" applyFont="1" applyFill="1" applyBorder="1" applyAlignment="1">
      <alignment vertical="top"/>
    </xf>
    <xf numFmtId="0" fontId="5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3" fontId="1" fillId="0" borderId="0" xfId="6" applyNumberFormat="1" applyFont="1" applyFill="1" applyAlignment="1">
      <alignment horizontal="right" vertical="top" wrapText="1"/>
    </xf>
    <xf numFmtId="3" fontId="5" fillId="0" borderId="0" xfId="0" applyNumberFormat="1" applyFont="1" applyFill="1" applyAlignment="1">
      <alignment horizontal="right" vertical="top" wrapText="1"/>
    </xf>
    <xf numFmtId="0" fontId="4" fillId="0" borderId="3" xfId="0" applyFont="1" applyFill="1" applyBorder="1" applyAlignment="1">
      <alignment vertical="top" wrapText="1"/>
    </xf>
    <xf numFmtId="3" fontId="1" fillId="0" borderId="3" xfId="0" applyNumberFormat="1" applyFont="1" applyBorder="1"/>
    <xf numFmtId="9" fontId="18" fillId="0" borderId="0" xfId="4" applyFont="1"/>
    <xf numFmtId="0" fontId="27" fillId="0" borderId="0" xfId="0" applyFont="1" applyAlignment="1">
      <alignment horizontal="left" vertical="top" wrapText="1"/>
    </xf>
    <xf numFmtId="0" fontId="18" fillId="0" borderId="0" xfId="0" applyFont="1" applyFill="1" applyBorder="1"/>
    <xf numFmtId="0" fontId="4" fillId="0" borderId="13" xfId="0" applyFont="1" applyFill="1" applyBorder="1" applyAlignment="1">
      <alignment horizontal="left" vertical="top" wrapText="1" indent="4"/>
    </xf>
    <xf numFmtId="3" fontId="1" fillId="0" borderId="0" xfId="0" applyNumberFormat="1" applyFont="1" applyFill="1" applyAlignment="1">
      <alignment vertical="top" wrapText="1"/>
    </xf>
    <xf numFmtId="0" fontId="4" fillId="0" borderId="16" xfId="0" applyFont="1" applyFill="1" applyBorder="1" applyAlignment="1">
      <alignment vertical="top" wrapText="1"/>
    </xf>
    <xf numFmtId="3" fontId="6" fillId="0" borderId="0" xfId="0" applyNumberFormat="1" applyFont="1" applyFill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</cellXfs>
  <cellStyles count="7">
    <cellStyle name="Comma" xfId="5" builtinId="3"/>
    <cellStyle name="Normal" xfId="0" builtinId="0"/>
    <cellStyle name="Normal 2" xfId="1" xr:uid="{00000000-0005-0000-0000-000001000000}"/>
    <cellStyle name="Normal 3" xfId="6" xr:uid="{BFD54F42-A6A6-49F7-9AD1-81887A92CB4D}"/>
    <cellStyle name="Normal 4" xfId="2" xr:uid="{00000000-0005-0000-0000-000002000000}"/>
    <cellStyle name="Percent" xfId="4" builtinId="5"/>
    <cellStyle name="Percent 3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9"/>
  <sheetViews>
    <sheetView zoomScale="90" zoomScaleNormal="90" workbookViewId="0">
      <selection activeCell="A28" sqref="A28"/>
    </sheetView>
  </sheetViews>
  <sheetFormatPr defaultColWidth="8.85546875" defaultRowHeight="15" x14ac:dyDescent="0.25"/>
  <cols>
    <col min="1" max="1" width="49.7109375" customWidth="1"/>
    <col min="2" max="5" width="10.85546875" customWidth="1"/>
    <col min="6" max="6" width="12" customWidth="1"/>
    <col min="7" max="8" width="10.28515625" style="51" customWidth="1"/>
    <col min="9" max="11" width="11.42578125" bestFit="1" customWidth="1"/>
    <col min="12" max="13" width="11.42578125" customWidth="1"/>
    <col min="14" max="14" width="10.28515625" customWidth="1"/>
  </cols>
  <sheetData>
    <row r="1" spans="1:27" s="107" customFormat="1" ht="24.95" customHeight="1" x14ac:dyDescent="0.25">
      <c r="A1" s="186" t="s">
        <v>39</v>
      </c>
      <c r="B1" s="104"/>
      <c r="C1" s="104"/>
      <c r="D1" s="104"/>
      <c r="E1" s="104"/>
      <c r="F1" s="104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6"/>
      <c r="X1" s="106"/>
      <c r="AA1" s="108"/>
    </row>
    <row r="2" spans="1:27" x14ac:dyDescent="0.25">
      <c r="B2" s="238"/>
      <c r="C2" s="238"/>
      <c r="D2" s="149"/>
      <c r="E2" s="149"/>
    </row>
    <row r="3" spans="1:27" x14ac:dyDescent="0.25">
      <c r="A3" s="187" t="s">
        <v>40</v>
      </c>
      <c r="B3" s="50"/>
      <c r="C3" s="50"/>
      <c r="D3" s="50"/>
      <c r="E3" s="50"/>
      <c r="F3" s="50"/>
      <c r="G3" s="75"/>
      <c r="H3" s="75"/>
    </row>
    <row r="4" spans="1:27" x14ac:dyDescent="0.25">
      <c r="A4" s="188" t="s">
        <v>5</v>
      </c>
      <c r="B4" s="239">
        <v>2019</v>
      </c>
      <c r="C4" s="239">
        <v>2018</v>
      </c>
      <c r="D4" s="138">
        <v>2017</v>
      </c>
      <c r="E4" s="138">
        <v>2016</v>
      </c>
      <c r="F4" s="138">
        <v>2015</v>
      </c>
      <c r="G4" s="138">
        <v>2014</v>
      </c>
      <c r="H4" s="139">
        <v>2013</v>
      </c>
      <c r="I4" s="139">
        <v>2012</v>
      </c>
      <c r="J4" s="139">
        <v>2011</v>
      </c>
      <c r="K4" s="139">
        <v>2010</v>
      </c>
      <c r="L4" s="139">
        <v>2009</v>
      </c>
      <c r="M4" s="139">
        <v>2008</v>
      </c>
      <c r="N4" s="139">
        <v>2007</v>
      </c>
    </row>
    <row r="5" spans="1:27" x14ac:dyDescent="0.25">
      <c r="A5" t="s">
        <v>41</v>
      </c>
      <c r="B5" s="51">
        <v>1792915</v>
      </c>
      <c r="C5" s="51">
        <v>1781950</v>
      </c>
      <c r="D5" s="51">
        <v>1636078.40197</v>
      </c>
      <c r="E5" s="51">
        <v>1444440.8488</v>
      </c>
      <c r="F5" s="51">
        <v>1136131.21264</v>
      </c>
      <c r="G5" s="51">
        <v>851663</v>
      </c>
      <c r="H5" s="51">
        <v>630746</v>
      </c>
      <c r="I5" s="1">
        <v>526671</v>
      </c>
      <c r="J5" s="1">
        <v>427618</v>
      </c>
      <c r="K5" s="1">
        <v>368280</v>
      </c>
      <c r="L5" s="1">
        <v>300050</v>
      </c>
      <c r="M5" s="1">
        <v>205573</v>
      </c>
      <c r="N5" s="1">
        <v>132020</v>
      </c>
      <c r="O5" s="148"/>
      <c r="Q5" s="1"/>
    </row>
    <row r="6" spans="1:27" x14ac:dyDescent="0.25">
      <c r="A6" s="189" t="s">
        <v>42</v>
      </c>
      <c r="B6" s="75">
        <v>855071</v>
      </c>
      <c r="C6" s="75">
        <v>816056</v>
      </c>
      <c r="D6" s="75">
        <v>739655.56199999992</v>
      </c>
      <c r="E6" s="75">
        <v>664182.84880000004</v>
      </c>
      <c r="F6" s="75">
        <v>543602.21264000004</v>
      </c>
      <c r="G6" s="75">
        <v>390176</v>
      </c>
      <c r="H6" s="75">
        <v>282888</v>
      </c>
      <c r="I6" s="52">
        <v>227314</v>
      </c>
      <c r="J6" s="52">
        <v>175536</v>
      </c>
      <c r="K6" s="52">
        <v>167370</v>
      </c>
      <c r="L6" s="52">
        <v>142480</v>
      </c>
      <c r="M6" s="52">
        <v>103316</v>
      </c>
      <c r="N6" s="52">
        <v>58419</v>
      </c>
      <c r="Q6" s="52"/>
    </row>
    <row r="7" spans="1:27" x14ac:dyDescent="0.25">
      <c r="A7" s="190" t="s">
        <v>43</v>
      </c>
      <c r="B7" s="98">
        <v>326345</v>
      </c>
      <c r="C7" s="98">
        <v>214958</v>
      </c>
      <c r="D7" s="98">
        <v>-158019</v>
      </c>
      <c r="E7" s="98">
        <v>-138894</v>
      </c>
      <c r="F7" s="98">
        <v>-138285</v>
      </c>
      <c r="G7" s="98">
        <v>-128511</v>
      </c>
      <c r="H7" s="98">
        <v>-103140</v>
      </c>
      <c r="I7" s="99">
        <v>-74257</v>
      </c>
      <c r="J7" s="99">
        <v>-45823</v>
      </c>
      <c r="K7" s="99">
        <v>-30959</v>
      </c>
      <c r="L7" s="99">
        <v>-22298</v>
      </c>
      <c r="M7" s="99">
        <v>-15513</v>
      </c>
      <c r="N7" s="99">
        <v>-7839</v>
      </c>
      <c r="Q7" s="1"/>
    </row>
    <row r="8" spans="1:27" x14ac:dyDescent="0.25">
      <c r="A8" s="187" t="s">
        <v>44</v>
      </c>
      <c r="B8" s="52">
        <v>528726</v>
      </c>
      <c r="C8" s="52">
        <v>601098</v>
      </c>
      <c r="D8" s="52">
        <v>581636.56199999992</v>
      </c>
      <c r="E8" s="52">
        <v>525288.84880000004</v>
      </c>
      <c r="F8" s="52">
        <v>405317.21264000004</v>
      </c>
      <c r="G8" s="52">
        <v>261665</v>
      </c>
      <c r="H8" s="52">
        <v>179748</v>
      </c>
      <c r="I8" s="52">
        <v>153057</v>
      </c>
      <c r="J8" s="52">
        <v>129713</v>
      </c>
      <c r="K8" s="52">
        <v>136411</v>
      </c>
      <c r="L8" s="52">
        <v>120182</v>
      </c>
      <c r="M8" s="52">
        <v>87803</v>
      </c>
      <c r="N8" s="52">
        <v>50580</v>
      </c>
    </row>
    <row r="9" spans="1:27" x14ac:dyDescent="0.25">
      <c r="A9" t="s">
        <v>45</v>
      </c>
      <c r="B9" s="51">
        <v>55519</v>
      </c>
      <c r="C9" s="51">
        <v>21080</v>
      </c>
      <c r="D9" s="51">
        <v>-1693</v>
      </c>
      <c r="E9" s="51">
        <v>9578</v>
      </c>
      <c r="F9" s="51">
        <v>1675</v>
      </c>
      <c r="G9" s="51">
        <v>4370</v>
      </c>
      <c r="H9" s="51">
        <v>2950</v>
      </c>
      <c r="I9" s="1">
        <v>-1794</v>
      </c>
      <c r="J9" s="1">
        <v>-719</v>
      </c>
      <c r="K9" s="1">
        <v>-4972</v>
      </c>
      <c r="L9" s="1">
        <v>-2966</v>
      </c>
      <c r="M9" s="1">
        <v>-1850</v>
      </c>
      <c r="N9">
        <v>224</v>
      </c>
    </row>
    <row r="10" spans="1:27" x14ac:dyDescent="0.25">
      <c r="A10" s="191" t="s">
        <v>46</v>
      </c>
      <c r="B10" s="93">
        <v>472139</v>
      </c>
      <c r="C10" s="93">
        <v>622178</v>
      </c>
      <c r="D10" s="93">
        <v>579943.56199999992</v>
      </c>
      <c r="E10" s="93">
        <v>534866.84880000004</v>
      </c>
      <c r="F10" s="93">
        <v>406992.21264000004</v>
      </c>
      <c r="G10" s="93">
        <v>266035</v>
      </c>
      <c r="H10" s="93">
        <v>182698</v>
      </c>
      <c r="I10" s="93">
        <v>151263</v>
      </c>
      <c r="J10" s="93">
        <v>128994</v>
      </c>
      <c r="K10" s="93">
        <v>131439</v>
      </c>
      <c r="L10" s="93">
        <v>117216</v>
      </c>
      <c r="M10" s="93">
        <v>85953</v>
      </c>
      <c r="N10" s="93">
        <v>50804</v>
      </c>
    </row>
    <row r="11" spans="1:27" ht="15.75" thickBot="1" x14ac:dyDescent="0.3">
      <c r="A11" s="192" t="s">
        <v>47</v>
      </c>
      <c r="B11" s="96">
        <v>428870</v>
      </c>
      <c r="C11" s="96">
        <v>577229</v>
      </c>
      <c r="D11" s="96">
        <v>547248.44044999988</v>
      </c>
      <c r="E11" s="96">
        <v>494616.74880000006</v>
      </c>
      <c r="F11" s="96">
        <v>377911.96264000004</v>
      </c>
      <c r="G11" s="96">
        <v>243242</v>
      </c>
      <c r="H11" s="96">
        <v>167139</v>
      </c>
      <c r="I11" s="96">
        <v>136142</v>
      </c>
      <c r="J11" s="96">
        <v>117584</v>
      </c>
      <c r="K11" s="96">
        <v>121470</v>
      </c>
      <c r="L11" s="96">
        <v>107677</v>
      </c>
      <c r="M11" s="96">
        <v>79967</v>
      </c>
      <c r="N11" s="96">
        <v>45911</v>
      </c>
    </row>
    <row r="12" spans="1:27" ht="15.75" thickTop="1" x14ac:dyDescent="0.25">
      <c r="B12" s="150"/>
      <c r="C12" s="150"/>
      <c r="D12" s="150"/>
      <c r="E12" s="150"/>
      <c r="F12" s="77"/>
      <c r="G12" s="77"/>
      <c r="H12" s="77"/>
      <c r="I12" s="77"/>
    </row>
    <row r="14" spans="1:27" x14ac:dyDescent="0.25">
      <c r="A14" s="187" t="s">
        <v>48</v>
      </c>
      <c r="B14" s="50"/>
      <c r="C14" s="50"/>
      <c r="D14" s="50"/>
      <c r="E14" s="50"/>
      <c r="F14" s="50"/>
      <c r="G14" s="75"/>
      <c r="H14" s="75"/>
    </row>
    <row r="15" spans="1:27" x14ac:dyDescent="0.25">
      <c r="A15" s="188" t="s">
        <v>5</v>
      </c>
      <c r="B15" s="239">
        <v>2019</v>
      </c>
      <c r="C15" s="239">
        <v>2018</v>
      </c>
      <c r="D15" s="138">
        <v>2017</v>
      </c>
      <c r="E15" s="138">
        <v>2016</v>
      </c>
      <c r="F15" s="138">
        <v>2015</v>
      </c>
      <c r="G15" s="138">
        <v>2014</v>
      </c>
      <c r="H15" s="139">
        <v>2013</v>
      </c>
      <c r="I15" s="139">
        <v>2012</v>
      </c>
      <c r="J15" s="139">
        <v>2011</v>
      </c>
      <c r="K15" s="139">
        <v>2010</v>
      </c>
      <c r="L15" s="139">
        <v>2009</v>
      </c>
      <c r="M15" s="139">
        <v>2008</v>
      </c>
      <c r="N15" s="139">
        <v>2007</v>
      </c>
    </row>
    <row r="16" spans="1:27" x14ac:dyDescent="0.25">
      <c r="A16" s="193" t="s">
        <v>49</v>
      </c>
      <c r="B16" s="135"/>
      <c r="C16" s="135"/>
      <c r="D16" s="135"/>
      <c r="E16" s="135"/>
      <c r="F16" s="135"/>
      <c r="G16" s="136"/>
      <c r="H16" s="136"/>
      <c r="I16" s="137"/>
      <c r="J16" s="137"/>
      <c r="K16" s="137"/>
      <c r="L16" s="137"/>
      <c r="M16" s="137"/>
      <c r="N16" s="137"/>
    </row>
    <row r="17" spans="1:14" x14ac:dyDescent="0.25">
      <c r="A17" t="s">
        <v>50</v>
      </c>
      <c r="B17" s="51">
        <v>3333419</v>
      </c>
      <c r="C17" s="51">
        <v>494112</v>
      </c>
      <c r="D17" s="51">
        <v>502115.6</v>
      </c>
      <c r="E17" s="51">
        <v>393349.52480000001</v>
      </c>
      <c r="F17" s="51">
        <v>294102.62479999999</v>
      </c>
      <c r="G17" s="51">
        <v>282370</v>
      </c>
      <c r="H17" s="51">
        <v>257391</v>
      </c>
      <c r="I17" s="1">
        <v>216375</v>
      </c>
      <c r="J17" s="1">
        <v>183554</v>
      </c>
      <c r="K17" s="1">
        <v>131492</v>
      </c>
      <c r="L17" s="1">
        <v>79674</v>
      </c>
      <c r="M17" s="1">
        <v>42202</v>
      </c>
      <c r="N17" s="1">
        <v>30124</v>
      </c>
    </row>
    <row r="18" spans="1:14" x14ac:dyDescent="0.25">
      <c r="A18" t="s">
        <v>51</v>
      </c>
      <c r="B18" s="51">
        <v>205834</v>
      </c>
      <c r="C18" s="51">
        <v>356871</v>
      </c>
      <c r="D18" s="51">
        <v>428121.59999999998</v>
      </c>
      <c r="E18" s="51">
        <v>447718</v>
      </c>
      <c r="F18" s="51">
        <v>281649</v>
      </c>
      <c r="G18" s="51">
        <v>263582</v>
      </c>
      <c r="H18" s="51">
        <v>169665</v>
      </c>
      <c r="I18" s="1">
        <v>254216</v>
      </c>
      <c r="J18" s="1">
        <v>184630</v>
      </c>
      <c r="K18" s="1">
        <v>128343</v>
      </c>
      <c r="L18" s="1">
        <v>63999</v>
      </c>
      <c r="M18" s="1">
        <v>54679</v>
      </c>
      <c r="N18" s="1">
        <v>42055</v>
      </c>
    </row>
    <row r="19" spans="1:14" x14ac:dyDescent="0.25">
      <c r="A19" t="s">
        <v>52</v>
      </c>
      <c r="B19" s="51">
        <v>265458</v>
      </c>
      <c r="C19" s="51">
        <v>500845</v>
      </c>
      <c r="D19" s="51">
        <v>387035</v>
      </c>
      <c r="E19" s="51">
        <v>494497</v>
      </c>
      <c r="F19" s="51">
        <v>402058</v>
      </c>
      <c r="G19" s="51">
        <v>258057</v>
      </c>
      <c r="H19" s="51">
        <v>105829</v>
      </c>
      <c r="I19" s="1">
        <v>81230</v>
      </c>
      <c r="J19" s="1">
        <v>74234</v>
      </c>
      <c r="K19" s="1">
        <v>47034</v>
      </c>
      <c r="L19" s="1">
        <v>105009</v>
      </c>
      <c r="M19" s="1">
        <v>65132</v>
      </c>
      <c r="N19" s="1">
        <v>25915</v>
      </c>
    </row>
    <row r="20" spans="1:14" x14ac:dyDescent="0.25">
      <c r="A20" s="191" t="s">
        <v>53</v>
      </c>
      <c r="B20" s="99">
        <v>779051</v>
      </c>
      <c r="C20" s="99">
        <v>857716</v>
      </c>
      <c r="D20" s="185">
        <v>815156.6</v>
      </c>
      <c r="E20" s="185">
        <v>942215</v>
      </c>
      <c r="F20" s="185">
        <v>683707</v>
      </c>
      <c r="G20" s="185">
        <v>521639</v>
      </c>
      <c r="H20" s="185">
        <v>275494</v>
      </c>
      <c r="I20" s="185">
        <v>335446</v>
      </c>
      <c r="J20" s="185">
        <v>258864</v>
      </c>
      <c r="K20" s="185">
        <v>175377</v>
      </c>
      <c r="L20" s="185">
        <v>169008</v>
      </c>
      <c r="M20" s="185">
        <v>119811</v>
      </c>
      <c r="N20" s="185">
        <v>67970</v>
      </c>
    </row>
    <row r="21" spans="1:14" ht="15.75" thickBot="1" x14ac:dyDescent="0.3">
      <c r="A21" s="194" t="s">
        <v>54</v>
      </c>
      <c r="B21" s="92">
        <v>4143316</v>
      </c>
      <c r="C21" s="92">
        <v>1351829</v>
      </c>
      <c r="D21" s="92">
        <v>1317272.2</v>
      </c>
      <c r="E21" s="92">
        <v>1335564.5248</v>
      </c>
      <c r="F21" s="92">
        <v>977809.62479999999</v>
      </c>
      <c r="G21" s="92">
        <v>804009</v>
      </c>
      <c r="H21" s="92">
        <v>532885</v>
      </c>
      <c r="I21" s="92">
        <v>551821</v>
      </c>
      <c r="J21" s="92">
        <v>442418</v>
      </c>
      <c r="K21" s="92">
        <v>306869</v>
      </c>
      <c r="L21" s="92">
        <v>248682</v>
      </c>
      <c r="M21" s="92">
        <v>162013</v>
      </c>
      <c r="N21" s="92">
        <v>98094</v>
      </c>
    </row>
    <row r="22" spans="1:14" ht="15.75" thickTop="1" x14ac:dyDescent="0.25"/>
    <row r="23" spans="1:14" x14ac:dyDescent="0.25">
      <c r="A23" s="195" t="s">
        <v>55</v>
      </c>
      <c r="B23" s="76"/>
      <c r="C23" s="76"/>
      <c r="D23" s="76"/>
      <c r="E23" s="76"/>
      <c r="F23" s="76"/>
      <c r="G23" s="98"/>
      <c r="H23" s="98"/>
      <c r="I23" s="97"/>
      <c r="J23" s="97"/>
      <c r="K23" s="97"/>
      <c r="L23" s="97"/>
      <c r="M23" s="97"/>
      <c r="N23" s="97"/>
    </row>
    <row r="24" spans="1:14" x14ac:dyDescent="0.25">
      <c r="A24" t="s">
        <v>56</v>
      </c>
      <c r="B24" s="51">
        <v>956678</v>
      </c>
      <c r="C24" s="51">
        <v>956020</v>
      </c>
      <c r="D24" s="51">
        <v>911378.3</v>
      </c>
      <c r="E24" s="51">
        <v>883147.42879999999</v>
      </c>
      <c r="F24" s="51">
        <v>690665.52879999997</v>
      </c>
      <c r="G24" s="51">
        <v>546201</v>
      </c>
      <c r="H24" s="51">
        <v>380666</v>
      </c>
      <c r="I24" s="1">
        <v>294194</v>
      </c>
      <c r="J24" s="1">
        <v>240875</v>
      </c>
      <c r="K24" s="1">
        <v>200792</v>
      </c>
      <c r="L24" s="1">
        <v>174018</v>
      </c>
      <c r="M24" s="1">
        <v>116493</v>
      </c>
      <c r="N24" s="1">
        <v>53145</v>
      </c>
    </row>
    <row r="25" spans="1:14" x14ac:dyDescent="0.25">
      <c r="A25" t="s">
        <v>57</v>
      </c>
      <c r="B25" s="51">
        <v>300352</v>
      </c>
      <c r="C25" s="51">
        <v>17534</v>
      </c>
      <c r="D25" s="51">
        <v>63647</v>
      </c>
      <c r="E25" s="51">
        <v>48148</v>
      </c>
      <c r="F25" s="51">
        <v>35793.789333333334</v>
      </c>
      <c r="G25" s="51">
        <v>12390</v>
      </c>
      <c r="H25" s="51">
        <v>7478</v>
      </c>
      <c r="I25" s="51">
        <v>3513</v>
      </c>
      <c r="J25" s="51">
        <v>481</v>
      </c>
      <c r="K25" s="51">
        <v>158</v>
      </c>
      <c r="L25" s="51">
        <v>50.076999999999998</v>
      </c>
      <c r="M25" s="1">
        <v>1676</v>
      </c>
      <c r="N25" s="1">
        <v>2195</v>
      </c>
    </row>
    <row r="26" spans="1:14" x14ac:dyDescent="0.25">
      <c r="A26" t="s">
        <v>58</v>
      </c>
      <c r="B26" s="51">
        <v>654275</v>
      </c>
      <c r="C26" s="51">
        <v>378274</v>
      </c>
      <c r="D26" s="51">
        <v>342246.9</v>
      </c>
      <c r="E26" s="51">
        <v>404269.68400000001</v>
      </c>
      <c r="F26" s="51">
        <v>251350.89466666666</v>
      </c>
      <c r="G26" s="51">
        <v>245418</v>
      </c>
      <c r="H26" s="51">
        <v>144741</v>
      </c>
      <c r="I26" s="51">
        <v>254114</v>
      </c>
      <c r="J26" s="51">
        <v>201062</v>
      </c>
      <c r="K26" s="1">
        <v>105919</v>
      </c>
      <c r="L26" s="1">
        <v>74613.922999999995</v>
      </c>
      <c r="M26" s="1">
        <v>43844</v>
      </c>
      <c r="N26" s="1">
        <v>42754</v>
      </c>
    </row>
    <row r="27" spans="1:14" x14ac:dyDescent="0.25">
      <c r="A27" s="191" t="s">
        <v>59</v>
      </c>
      <c r="B27" s="95">
        <v>3186638</v>
      </c>
      <c r="C27" s="95">
        <v>395808</v>
      </c>
      <c r="D27" s="95">
        <v>405893.9</v>
      </c>
      <c r="E27" s="95">
        <v>452417.68400000001</v>
      </c>
      <c r="F27" s="95">
        <v>287144.68400000001</v>
      </c>
      <c r="G27" s="95">
        <v>257808</v>
      </c>
      <c r="H27" s="95">
        <v>152219</v>
      </c>
      <c r="I27" s="95">
        <v>257627</v>
      </c>
      <c r="J27" s="95">
        <v>201543</v>
      </c>
      <c r="K27" s="95">
        <v>106077</v>
      </c>
      <c r="L27" s="95">
        <v>74664</v>
      </c>
      <c r="M27" s="95">
        <v>45520</v>
      </c>
      <c r="N27" s="93">
        <v>44949</v>
      </c>
    </row>
    <row r="28" spans="1:14" ht="15.75" thickBot="1" x14ac:dyDescent="0.3">
      <c r="A28" s="194" t="s">
        <v>60</v>
      </c>
      <c r="B28" s="94">
        <v>4143316</v>
      </c>
      <c r="C28" s="94">
        <v>1351829</v>
      </c>
      <c r="D28" s="94">
        <v>1317272.2000000002</v>
      </c>
      <c r="E28" s="94">
        <v>1335565.1128</v>
      </c>
      <c r="F28" s="94">
        <v>977810.21279999998</v>
      </c>
      <c r="G28" s="94">
        <v>804009</v>
      </c>
      <c r="H28" s="94">
        <v>532885</v>
      </c>
      <c r="I28" s="94">
        <v>551821</v>
      </c>
      <c r="J28" s="94">
        <v>442418</v>
      </c>
      <c r="K28" s="94">
        <v>306869</v>
      </c>
      <c r="L28" s="94">
        <v>248682</v>
      </c>
      <c r="M28" s="94">
        <v>162013</v>
      </c>
      <c r="N28" s="92">
        <v>98094</v>
      </c>
    </row>
    <row r="29" spans="1:14" ht="15.75" thickTop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1" spans="1:14" x14ac:dyDescent="0.25">
      <c r="A31" s="187" t="s">
        <v>61</v>
      </c>
      <c r="B31" s="50"/>
      <c r="C31" s="50"/>
      <c r="D31" s="50"/>
      <c r="E31" s="50"/>
      <c r="F31" s="50"/>
      <c r="G31" s="75"/>
      <c r="H31" s="75"/>
      <c r="I31" s="1"/>
      <c r="J31" s="1"/>
    </row>
    <row r="32" spans="1:14" x14ac:dyDescent="0.25">
      <c r="A32" s="188" t="s">
        <v>5</v>
      </c>
      <c r="B32" s="239">
        <v>2019</v>
      </c>
      <c r="C32" s="239">
        <v>2018</v>
      </c>
      <c r="D32" s="138">
        <v>2017</v>
      </c>
      <c r="E32" s="138">
        <v>2016</v>
      </c>
      <c r="F32" s="138">
        <v>2015</v>
      </c>
      <c r="G32" s="138">
        <v>2014</v>
      </c>
      <c r="H32" s="139">
        <v>2013</v>
      </c>
      <c r="I32" s="139">
        <v>2012</v>
      </c>
      <c r="J32" s="139">
        <v>2011</v>
      </c>
      <c r="K32" s="139">
        <v>2010</v>
      </c>
      <c r="L32" s="139">
        <v>2009</v>
      </c>
      <c r="M32" s="139">
        <v>2008</v>
      </c>
      <c r="N32" s="139">
        <v>2007</v>
      </c>
    </row>
    <row r="33" spans="1:14" x14ac:dyDescent="0.25">
      <c r="A33" t="s">
        <v>62</v>
      </c>
      <c r="B33" s="51">
        <v>574871</v>
      </c>
      <c r="C33" s="51">
        <v>827878</v>
      </c>
      <c r="D33" s="51">
        <v>666061.84499999997</v>
      </c>
      <c r="E33" s="51">
        <v>624213.95760000008</v>
      </c>
      <c r="F33" s="51">
        <v>488761</v>
      </c>
      <c r="G33" s="51">
        <v>364897</v>
      </c>
      <c r="H33" s="51">
        <v>249930</v>
      </c>
      <c r="I33" s="1">
        <v>195422</v>
      </c>
      <c r="J33" s="1">
        <v>203251</v>
      </c>
      <c r="K33" s="1">
        <v>119629</v>
      </c>
      <c r="L33" s="1">
        <v>150042</v>
      </c>
      <c r="M33" s="1">
        <v>89073</v>
      </c>
      <c r="N33" s="1">
        <v>35879</v>
      </c>
    </row>
    <row r="34" spans="1:14" x14ac:dyDescent="0.25">
      <c r="A34" t="s">
        <v>63</v>
      </c>
      <c r="B34" s="51">
        <v>-2489008</v>
      </c>
      <c r="C34" s="51">
        <v>-186118</v>
      </c>
      <c r="D34" s="51">
        <v>-243262</v>
      </c>
      <c r="E34" s="51">
        <v>-234139</v>
      </c>
      <c r="F34" s="51">
        <v>-151205</v>
      </c>
      <c r="G34" s="51">
        <v>-121195</v>
      </c>
      <c r="H34" s="51">
        <v>-136357</v>
      </c>
      <c r="I34" s="1">
        <v>-111577</v>
      </c>
      <c r="J34" s="1">
        <v>-99044</v>
      </c>
      <c r="K34" s="1">
        <v>-93822</v>
      </c>
      <c r="L34" s="1">
        <v>-62136</v>
      </c>
      <c r="M34" s="1">
        <v>-23414</v>
      </c>
      <c r="N34" s="1">
        <v>-13439</v>
      </c>
    </row>
    <row r="35" spans="1:14" x14ac:dyDescent="0.25">
      <c r="A35" s="190" t="s">
        <v>64</v>
      </c>
      <c r="B35" s="98">
        <v>1669076</v>
      </c>
      <c r="C35" s="98">
        <v>-540294</v>
      </c>
      <c r="D35" s="98">
        <v>-536700</v>
      </c>
      <c r="E35" s="98">
        <v>-310952</v>
      </c>
      <c r="F35" s="98">
        <v>-185076</v>
      </c>
      <c r="G35" s="98">
        <v>-93874</v>
      </c>
      <c r="H35" s="98">
        <v>-90870</v>
      </c>
      <c r="I35" s="99">
        <v>-76513</v>
      </c>
      <c r="J35" s="99">
        <v>-76565</v>
      </c>
      <c r="K35" s="99">
        <v>-79107</v>
      </c>
      <c r="L35" s="99">
        <v>-45280</v>
      </c>
      <c r="M35" s="99">
        <v>-29665</v>
      </c>
      <c r="N35" s="99">
        <v>-9889</v>
      </c>
    </row>
    <row r="36" spans="1:14" ht="15.75" thickBot="1" x14ac:dyDescent="0.3">
      <c r="A36" s="192" t="s">
        <v>65</v>
      </c>
      <c r="B36" s="96">
        <v>-245061</v>
      </c>
      <c r="C36" s="96">
        <v>101466</v>
      </c>
      <c r="D36" s="96">
        <v>-113900.15500000003</v>
      </c>
      <c r="E36" s="96">
        <v>79122.957600000082</v>
      </c>
      <c r="F36" s="96">
        <v>152480</v>
      </c>
      <c r="G36" s="96">
        <v>149828</v>
      </c>
      <c r="H36" s="96">
        <v>22703</v>
      </c>
      <c r="I36" s="96">
        <v>7332</v>
      </c>
      <c r="J36" s="96">
        <v>27642</v>
      </c>
      <c r="K36" s="96">
        <v>-53300</v>
      </c>
      <c r="L36" s="96">
        <v>42626</v>
      </c>
      <c r="M36" s="96">
        <v>35994</v>
      </c>
      <c r="N36" s="96">
        <v>12551</v>
      </c>
    </row>
    <row r="37" spans="1:14" ht="15.75" thickTop="1" x14ac:dyDescent="0.25">
      <c r="A37" s="187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1:14" x14ac:dyDescent="0.25">
      <c r="A38" t="s">
        <v>66</v>
      </c>
      <c r="B38" s="51">
        <v>500844</v>
      </c>
      <c r="C38" s="51">
        <v>387035</v>
      </c>
      <c r="D38" s="51">
        <v>494497</v>
      </c>
      <c r="E38" s="51">
        <v>402058</v>
      </c>
      <c r="F38" s="51">
        <v>258057</v>
      </c>
      <c r="G38" s="51">
        <v>105829</v>
      </c>
      <c r="H38" s="51">
        <v>81230</v>
      </c>
      <c r="I38" s="1">
        <v>74234</v>
      </c>
      <c r="J38" s="1">
        <v>47034</v>
      </c>
      <c r="K38" s="1">
        <v>105009</v>
      </c>
      <c r="L38" s="1">
        <v>65132</v>
      </c>
      <c r="M38" s="1">
        <v>25915</v>
      </c>
      <c r="N38" s="1">
        <v>13053</v>
      </c>
    </row>
    <row r="39" spans="1:14" x14ac:dyDescent="0.25">
      <c r="A39" s="190" t="s">
        <v>67</v>
      </c>
      <c r="B39" s="98">
        <v>9676</v>
      </c>
      <c r="C39" s="98">
        <v>12343</v>
      </c>
      <c r="D39" s="98">
        <v>6438</v>
      </c>
      <c r="E39" s="98">
        <v>13317</v>
      </c>
      <c r="F39" s="98">
        <v>-8479</v>
      </c>
      <c r="G39" s="98">
        <v>2400</v>
      </c>
      <c r="H39" s="98">
        <v>1896</v>
      </c>
      <c r="I39" s="99">
        <v>-336</v>
      </c>
      <c r="J39" s="99">
        <v>-442</v>
      </c>
      <c r="K39" s="99">
        <v>-4675</v>
      </c>
      <c r="L39" s="99">
        <v>-2749</v>
      </c>
      <c r="M39" s="99">
        <v>3223</v>
      </c>
      <c r="N39" s="97">
        <v>311</v>
      </c>
    </row>
    <row r="40" spans="1:14" x14ac:dyDescent="0.25">
      <c r="A40" s="187" t="s">
        <v>68</v>
      </c>
      <c r="B40" s="52">
        <v>265458</v>
      </c>
      <c r="C40" s="52">
        <v>500845</v>
      </c>
      <c r="D40" s="52">
        <v>387034.84499999997</v>
      </c>
      <c r="E40" s="52">
        <v>494497.95760000008</v>
      </c>
      <c r="F40" s="52">
        <v>402058</v>
      </c>
      <c r="G40" s="52">
        <v>258057</v>
      </c>
      <c r="H40" s="52">
        <v>105829</v>
      </c>
      <c r="I40" s="52">
        <v>81230</v>
      </c>
      <c r="J40" s="52">
        <v>74234</v>
      </c>
      <c r="K40" s="52">
        <v>47034</v>
      </c>
      <c r="L40" s="52">
        <v>105009</v>
      </c>
      <c r="M40" s="52">
        <v>65132</v>
      </c>
      <c r="N40" s="52">
        <v>25915</v>
      </c>
    </row>
    <row r="62" spans="1:12" ht="33" customHeight="1" x14ac:dyDescent="0.25">
      <c r="A62" s="292"/>
      <c r="B62" s="292"/>
      <c r="C62" s="292"/>
      <c r="D62" s="292"/>
      <c r="E62" s="292"/>
      <c r="F62" s="292"/>
      <c r="G62" s="292"/>
      <c r="H62" s="292"/>
      <c r="I62" s="292"/>
      <c r="J62" s="292"/>
      <c r="K62" s="292"/>
      <c r="L62" s="292"/>
    </row>
    <row r="64" spans="1:12" x14ac:dyDescent="0.25">
      <c r="A64" s="50"/>
      <c r="B64" s="50"/>
      <c r="C64" s="50"/>
      <c r="D64" s="50"/>
      <c r="E64" s="50"/>
      <c r="F64" s="50"/>
    </row>
    <row r="66" spans="1:8" x14ac:dyDescent="0.25">
      <c r="A66" s="50"/>
      <c r="B66" s="50"/>
      <c r="C66" s="50"/>
      <c r="D66" s="50"/>
      <c r="E66" s="50"/>
      <c r="F66" s="50"/>
      <c r="G66"/>
      <c r="H66"/>
    </row>
    <row r="67" spans="1:8" x14ac:dyDescent="0.25">
      <c r="G67"/>
      <c r="H67"/>
    </row>
    <row r="69" spans="1:8" x14ac:dyDescent="0.25">
      <c r="A69" s="50"/>
      <c r="B69" s="50"/>
      <c r="C69" s="50"/>
      <c r="D69" s="50"/>
      <c r="E69" s="50"/>
      <c r="F69" s="50"/>
      <c r="G69"/>
      <c r="H69"/>
    </row>
    <row r="70" spans="1:8" x14ac:dyDescent="0.25">
      <c r="G70"/>
      <c r="H70"/>
    </row>
    <row r="72" spans="1:8" x14ac:dyDescent="0.25">
      <c r="A72" s="50"/>
      <c r="B72" s="50"/>
      <c r="C72" s="50"/>
      <c r="D72" s="50"/>
      <c r="E72" s="50"/>
      <c r="F72" s="50"/>
      <c r="G72"/>
      <c r="H72"/>
    </row>
    <row r="73" spans="1:8" x14ac:dyDescent="0.25">
      <c r="G73"/>
      <c r="H73"/>
    </row>
    <row r="75" spans="1:8" x14ac:dyDescent="0.25">
      <c r="A75" s="50"/>
      <c r="B75" s="50"/>
      <c r="C75" s="50"/>
      <c r="D75" s="50"/>
      <c r="E75" s="50"/>
      <c r="F75" s="50"/>
      <c r="G75"/>
      <c r="H75"/>
    </row>
    <row r="76" spans="1:8" x14ac:dyDescent="0.25">
      <c r="G76"/>
      <c r="H76"/>
    </row>
    <row r="78" spans="1:8" x14ac:dyDescent="0.25">
      <c r="A78" s="50"/>
      <c r="B78" s="50"/>
      <c r="C78" s="50"/>
      <c r="D78" s="50"/>
      <c r="E78" s="50"/>
      <c r="F78" s="50"/>
      <c r="G78"/>
      <c r="H78"/>
    </row>
    <row r="79" spans="1:8" x14ac:dyDescent="0.25">
      <c r="G79"/>
      <c r="H79"/>
    </row>
    <row r="81" spans="1:8" x14ac:dyDescent="0.25">
      <c r="A81" s="50"/>
      <c r="B81" s="50"/>
      <c r="C81" s="50"/>
      <c r="D81" s="50"/>
      <c r="E81" s="50"/>
      <c r="F81" s="50"/>
      <c r="G81"/>
      <c r="H81"/>
    </row>
    <row r="82" spans="1:8" x14ac:dyDescent="0.25">
      <c r="G82"/>
      <c r="H82"/>
    </row>
    <row r="84" spans="1:8" x14ac:dyDescent="0.25">
      <c r="A84" s="50"/>
      <c r="B84" s="50"/>
      <c r="C84" s="50"/>
      <c r="D84" s="50"/>
      <c r="E84" s="50"/>
      <c r="F84" s="50"/>
      <c r="G84"/>
      <c r="H84"/>
    </row>
    <row r="85" spans="1:8" x14ac:dyDescent="0.25">
      <c r="G85"/>
      <c r="H85"/>
    </row>
    <row r="87" spans="1:8" x14ac:dyDescent="0.25">
      <c r="A87" s="50"/>
      <c r="B87" s="50"/>
      <c r="C87" s="50"/>
      <c r="D87" s="50"/>
      <c r="E87" s="50"/>
      <c r="F87" s="50"/>
      <c r="G87"/>
      <c r="H87"/>
    </row>
    <row r="88" spans="1:8" x14ac:dyDescent="0.25">
      <c r="G88"/>
      <c r="H88"/>
    </row>
    <row r="90" spans="1:8" x14ac:dyDescent="0.25">
      <c r="A90" s="50"/>
      <c r="B90" s="50"/>
      <c r="C90" s="50"/>
      <c r="D90" s="50"/>
      <c r="E90" s="50"/>
      <c r="F90" s="50"/>
      <c r="G90"/>
      <c r="H90"/>
    </row>
    <row r="91" spans="1:8" x14ac:dyDescent="0.25">
      <c r="G91"/>
      <c r="H91"/>
    </row>
    <row r="93" spans="1:8" x14ac:dyDescent="0.25">
      <c r="A93" s="50"/>
      <c r="B93" s="50"/>
      <c r="C93" s="50"/>
      <c r="D93" s="50"/>
      <c r="E93" s="50"/>
      <c r="F93" s="50"/>
      <c r="G93"/>
      <c r="H93"/>
    </row>
    <row r="94" spans="1:8" x14ac:dyDescent="0.25">
      <c r="G94"/>
      <c r="H94"/>
    </row>
    <row r="96" spans="1:8" x14ac:dyDescent="0.25">
      <c r="A96" s="50"/>
      <c r="B96" s="50"/>
      <c r="C96" s="50"/>
      <c r="D96" s="50"/>
      <c r="E96" s="50"/>
      <c r="F96" s="50"/>
      <c r="G96"/>
      <c r="H96"/>
    </row>
    <row r="97" spans="1:8" x14ac:dyDescent="0.25">
      <c r="G97"/>
      <c r="H97"/>
    </row>
    <row r="99" spans="1:8" x14ac:dyDescent="0.25">
      <c r="A99" s="50"/>
      <c r="B99" s="50"/>
      <c r="C99" s="50"/>
      <c r="D99" s="50"/>
      <c r="E99" s="50"/>
      <c r="F99" s="50"/>
      <c r="G99"/>
      <c r="H99"/>
    </row>
    <row r="100" spans="1:8" x14ac:dyDescent="0.25">
      <c r="G100"/>
      <c r="H100"/>
    </row>
    <row r="102" spans="1:8" x14ac:dyDescent="0.25">
      <c r="A102" s="50"/>
      <c r="B102" s="50"/>
      <c r="C102" s="50"/>
      <c r="D102" s="50"/>
      <c r="E102" s="50"/>
      <c r="F102" s="50"/>
      <c r="G102"/>
      <c r="H102"/>
    </row>
    <row r="103" spans="1:8" x14ac:dyDescent="0.25">
      <c r="G103"/>
      <c r="H103"/>
    </row>
    <row r="105" spans="1:8" x14ac:dyDescent="0.25">
      <c r="A105" s="50"/>
      <c r="B105" s="50"/>
      <c r="C105" s="50"/>
      <c r="D105" s="50"/>
      <c r="E105" s="50"/>
      <c r="F105" s="50"/>
      <c r="G105"/>
      <c r="H105"/>
    </row>
    <row r="106" spans="1:8" x14ac:dyDescent="0.25">
      <c r="G106"/>
      <c r="H106"/>
    </row>
    <row r="108" spans="1:8" x14ac:dyDescent="0.25">
      <c r="A108" s="50"/>
      <c r="B108" s="50"/>
      <c r="C108" s="50"/>
      <c r="D108" s="50"/>
      <c r="E108" s="50"/>
      <c r="F108" s="50"/>
      <c r="G108"/>
      <c r="H108"/>
    </row>
    <row r="109" spans="1:8" x14ac:dyDescent="0.25">
      <c r="G109"/>
      <c r="H109"/>
    </row>
  </sheetData>
  <mergeCells count="1">
    <mergeCell ref="A62:L62"/>
  </mergeCells>
  <pageMargins left="0.75" right="0.75" top="1" bottom="1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47"/>
  <sheetViews>
    <sheetView workbookViewId="0">
      <selection sqref="A1:XFD1048576"/>
    </sheetView>
  </sheetViews>
  <sheetFormatPr defaultColWidth="8.85546875" defaultRowHeight="15" x14ac:dyDescent="0.25"/>
  <cols>
    <col min="1" max="1" width="101.7109375" customWidth="1"/>
    <col min="2" max="3" width="10.28515625" style="51" customWidth="1"/>
    <col min="4" max="8" width="11.42578125" customWidth="1"/>
    <col min="9" max="9" width="10.28515625" customWidth="1"/>
  </cols>
  <sheetData>
    <row r="1" spans="1:22" x14ac:dyDescent="0.25">
      <c r="B1"/>
      <c r="C1"/>
    </row>
    <row r="2" spans="1:22" s="236" customFormat="1" ht="24.95" customHeight="1" x14ac:dyDescent="0.25">
      <c r="A2" s="186" t="s">
        <v>172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106"/>
      <c r="S2" s="106"/>
      <c r="V2" s="237"/>
    </row>
    <row r="3" spans="1:22" x14ac:dyDescent="0.25">
      <c r="B3"/>
    </row>
    <row r="4" spans="1:22" x14ac:dyDescent="0.25">
      <c r="A4" s="187" t="s">
        <v>173</v>
      </c>
      <c r="B4"/>
    </row>
    <row r="5" spans="1:22" x14ac:dyDescent="0.25">
      <c r="A5" t="s">
        <v>174</v>
      </c>
      <c r="B5"/>
    </row>
    <row r="6" spans="1:22" x14ac:dyDescent="0.25">
      <c r="B6"/>
    </row>
    <row r="7" spans="1:22" x14ac:dyDescent="0.25">
      <c r="A7" s="187" t="s">
        <v>175</v>
      </c>
      <c r="B7"/>
    </row>
    <row r="8" spans="1:22" x14ac:dyDescent="0.25">
      <c r="A8" t="s">
        <v>176</v>
      </c>
      <c r="B8"/>
    </row>
    <row r="9" spans="1:22" x14ac:dyDescent="0.25">
      <c r="B9"/>
    </row>
    <row r="10" spans="1:22" x14ac:dyDescent="0.25">
      <c r="A10" s="187" t="s">
        <v>177</v>
      </c>
      <c r="B10"/>
    </row>
    <row r="11" spans="1:22" x14ac:dyDescent="0.25">
      <c r="A11" t="s">
        <v>178</v>
      </c>
      <c r="B11"/>
    </row>
    <row r="12" spans="1:22" x14ac:dyDescent="0.25">
      <c r="B12"/>
    </row>
    <row r="13" spans="1:22" x14ac:dyDescent="0.25">
      <c r="A13" s="187" t="s">
        <v>179</v>
      </c>
      <c r="B13"/>
    </row>
    <row r="14" spans="1:22" x14ac:dyDescent="0.25">
      <c r="A14" t="s">
        <v>180</v>
      </c>
      <c r="B14"/>
    </row>
    <row r="15" spans="1:22" x14ac:dyDescent="0.25">
      <c r="B15"/>
    </row>
    <row r="16" spans="1:22" x14ac:dyDescent="0.25">
      <c r="A16" s="187" t="s">
        <v>181</v>
      </c>
      <c r="B16"/>
    </row>
    <row r="17" spans="1:2" x14ac:dyDescent="0.25">
      <c r="A17" t="s">
        <v>182</v>
      </c>
      <c r="B17"/>
    </row>
    <row r="18" spans="1:2" x14ac:dyDescent="0.25">
      <c r="B18"/>
    </row>
    <row r="19" spans="1:2" x14ac:dyDescent="0.25">
      <c r="A19" s="187" t="s">
        <v>183</v>
      </c>
      <c r="B19"/>
    </row>
    <row r="20" spans="1:2" x14ac:dyDescent="0.25">
      <c r="A20" t="s">
        <v>184</v>
      </c>
      <c r="B20"/>
    </row>
    <row r="21" spans="1:2" x14ac:dyDescent="0.25">
      <c r="B21"/>
    </row>
    <row r="22" spans="1:2" x14ac:dyDescent="0.25">
      <c r="A22" s="187" t="s">
        <v>185</v>
      </c>
      <c r="B22"/>
    </row>
    <row r="23" spans="1:2" x14ac:dyDescent="0.25">
      <c r="A23" t="s">
        <v>186</v>
      </c>
      <c r="B23"/>
    </row>
    <row r="24" spans="1:2" x14ac:dyDescent="0.25">
      <c r="B24"/>
    </row>
    <row r="25" spans="1:2" x14ac:dyDescent="0.25">
      <c r="A25" s="187" t="s">
        <v>187</v>
      </c>
      <c r="B25"/>
    </row>
    <row r="26" spans="1:2" x14ac:dyDescent="0.25">
      <c r="A26" t="s">
        <v>188</v>
      </c>
      <c r="B26"/>
    </row>
    <row r="27" spans="1:2" x14ac:dyDescent="0.25">
      <c r="B27"/>
    </row>
    <row r="28" spans="1:2" x14ac:dyDescent="0.25">
      <c r="A28" s="187" t="s">
        <v>189</v>
      </c>
      <c r="B28"/>
    </row>
    <row r="29" spans="1:2" x14ac:dyDescent="0.25">
      <c r="A29" t="s">
        <v>190</v>
      </c>
      <c r="B29"/>
    </row>
    <row r="30" spans="1:2" x14ac:dyDescent="0.25">
      <c r="B30"/>
    </row>
    <row r="31" spans="1:2" x14ac:dyDescent="0.25">
      <c r="A31" s="187" t="s">
        <v>191</v>
      </c>
      <c r="B31"/>
    </row>
    <row r="32" spans="1:2" x14ac:dyDescent="0.25">
      <c r="A32" t="s">
        <v>192</v>
      </c>
      <c r="B32"/>
    </row>
    <row r="33" spans="1:2" x14ac:dyDescent="0.25">
      <c r="B33"/>
    </row>
    <row r="34" spans="1:2" x14ac:dyDescent="0.25">
      <c r="A34" s="187" t="s">
        <v>193</v>
      </c>
      <c r="B34" s="187"/>
    </row>
    <row r="35" spans="1:2" x14ac:dyDescent="0.25">
      <c r="A35" t="s">
        <v>194</v>
      </c>
    </row>
    <row r="37" spans="1:2" x14ac:dyDescent="0.25">
      <c r="A37" s="187" t="s">
        <v>195</v>
      </c>
    </row>
    <row r="38" spans="1:2" x14ac:dyDescent="0.25">
      <c r="A38" t="s">
        <v>196</v>
      </c>
    </row>
    <row r="40" spans="1:2" x14ac:dyDescent="0.25">
      <c r="A40" s="187" t="s">
        <v>197</v>
      </c>
    </row>
    <row r="41" spans="1:2" x14ac:dyDescent="0.25">
      <c r="A41" t="s">
        <v>198</v>
      </c>
    </row>
    <row r="43" spans="1:2" x14ac:dyDescent="0.25">
      <c r="A43" s="187" t="s">
        <v>199</v>
      </c>
    </row>
    <row r="44" spans="1:2" x14ac:dyDescent="0.25">
      <c r="A44" t="s">
        <v>200</v>
      </c>
    </row>
    <row r="46" spans="1:2" x14ac:dyDescent="0.25">
      <c r="A46" s="187" t="s">
        <v>201</v>
      </c>
    </row>
    <row r="47" spans="1:2" x14ac:dyDescent="0.25">
      <c r="A47" t="s">
        <v>202</v>
      </c>
    </row>
  </sheetData>
  <pageMargins left="0.75" right="0.75" top="1" bottom="1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B35" sqref="B35"/>
    </sheetView>
  </sheetViews>
  <sheetFormatPr defaultColWidth="8.85546875" defaultRowHeight="12.75" x14ac:dyDescent="0.2"/>
  <cols>
    <col min="1" max="1" width="58" style="54" customWidth="1"/>
    <col min="2" max="11" width="16.7109375" style="54" customWidth="1"/>
    <col min="12" max="16384" width="8.85546875" style="54"/>
  </cols>
  <sheetData>
    <row r="1" spans="1:12" s="107" customFormat="1" ht="24.95" customHeight="1" x14ac:dyDescent="0.25">
      <c r="A1" s="186" t="s">
        <v>70</v>
      </c>
      <c r="B1" s="240"/>
      <c r="C1" s="240"/>
      <c r="D1" s="105"/>
      <c r="E1" s="105"/>
      <c r="F1" s="105"/>
      <c r="G1" s="105"/>
      <c r="H1" s="105"/>
      <c r="I1" s="105"/>
      <c r="J1" s="105"/>
      <c r="K1" s="105"/>
    </row>
    <row r="2" spans="1:12" s="114" customFormat="1" ht="15" x14ac:dyDescent="0.25">
      <c r="A2" s="115" t="s">
        <v>5</v>
      </c>
      <c r="B2" s="241">
        <v>2019</v>
      </c>
      <c r="C2" s="241">
        <v>2018</v>
      </c>
      <c r="D2" s="116">
        <v>2017</v>
      </c>
      <c r="E2" s="116">
        <v>2016</v>
      </c>
      <c r="F2" s="116">
        <v>2015</v>
      </c>
      <c r="G2" s="116">
        <v>2014</v>
      </c>
      <c r="H2" s="116">
        <v>2013</v>
      </c>
      <c r="I2" s="116">
        <v>2012</v>
      </c>
      <c r="J2" s="116">
        <v>2011</v>
      </c>
      <c r="K2" s="116">
        <v>2010</v>
      </c>
      <c r="L2" s="113"/>
    </row>
    <row r="3" spans="1:12" x14ac:dyDescent="0.2">
      <c r="A3" s="117" t="s">
        <v>69</v>
      </c>
      <c r="B3" s="242">
        <v>1792915</v>
      </c>
      <c r="C3" s="242">
        <v>1781950</v>
      </c>
      <c r="D3" s="59">
        <v>1636078.40197</v>
      </c>
      <c r="E3" s="59">
        <v>1455101</v>
      </c>
      <c r="F3" s="59">
        <v>1136131.21264</v>
      </c>
      <c r="G3" s="59">
        <v>851663</v>
      </c>
      <c r="H3" s="59">
        <v>630746</v>
      </c>
      <c r="I3" s="59">
        <v>526671</v>
      </c>
      <c r="J3" s="59">
        <v>427618</v>
      </c>
      <c r="K3" s="59">
        <v>368280</v>
      </c>
    </row>
    <row r="4" spans="1:12" x14ac:dyDescent="0.2">
      <c r="A4" s="55"/>
      <c r="D4" s="57"/>
      <c r="E4" s="57"/>
      <c r="F4" s="57"/>
      <c r="G4" s="57"/>
      <c r="H4" s="57"/>
      <c r="I4" s="57"/>
      <c r="J4" s="57"/>
      <c r="K4" s="57"/>
    </row>
    <row r="5" spans="1:12" x14ac:dyDescent="0.2">
      <c r="A5" s="145" t="s">
        <v>71</v>
      </c>
      <c r="D5" s="57"/>
      <c r="E5" s="57"/>
      <c r="F5" s="57"/>
      <c r="G5" s="57"/>
      <c r="H5" s="57"/>
      <c r="I5" s="57"/>
      <c r="J5" s="57"/>
      <c r="K5" s="57"/>
    </row>
    <row r="6" spans="1:12" x14ac:dyDescent="0.2">
      <c r="A6" s="196" t="s">
        <v>72</v>
      </c>
      <c r="B6" s="67">
        <v>-491112</v>
      </c>
      <c r="C6" s="67">
        <v>-535903</v>
      </c>
      <c r="D6" s="56">
        <v>-458052.51199999999</v>
      </c>
      <c r="E6" s="56">
        <v>-409014</v>
      </c>
      <c r="F6" s="56">
        <v>-334097</v>
      </c>
      <c r="G6" s="56">
        <v>-249698</v>
      </c>
      <c r="H6" s="56">
        <v>-193104</v>
      </c>
      <c r="I6" s="56">
        <v>-161225</v>
      </c>
      <c r="J6" s="56">
        <v>-146547</v>
      </c>
      <c r="K6" s="56">
        <v>-98219</v>
      </c>
    </row>
    <row r="7" spans="1:12" x14ac:dyDescent="0.2">
      <c r="A7" s="196" t="s">
        <v>73</v>
      </c>
      <c r="B7" s="67">
        <v>-326345</v>
      </c>
      <c r="C7" s="67">
        <v>-214958</v>
      </c>
      <c r="D7" s="56">
        <v>-158019</v>
      </c>
      <c r="E7" s="56">
        <v>-138894</v>
      </c>
      <c r="F7" s="56">
        <v>-138285</v>
      </c>
      <c r="G7" s="56">
        <v>-128511</v>
      </c>
      <c r="H7" s="56">
        <v>-103140</v>
      </c>
      <c r="I7" s="56">
        <v>-74257</v>
      </c>
      <c r="J7" s="56">
        <v>-45823</v>
      </c>
      <c r="K7" s="56">
        <v>-30959</v>
      </c>
    </row>
    <row r="8" spans="1:12" x14ac:dyDescent="0.2">
      <c r="A8" s="197" t="s">
        <v>74</v>
      </c>
      <c r="B8" s="74">
        <v>-446732</v>
      </c>
      <c r="C8" s="74">
        <v>-429991</v>
      </c>
      <c r="D8" s="74">
        <v>-438370.32796999998</v>
      </c>
      <c r="E8" s="74">
        <v>-371244</v>
      </c>
      <c r="F8" s="74">
        <v>-258432</v>
      </c>
      <c r="G8" s="74">
        <v>-211789</v>
      </c>
      <c r="H8" s="74">
        <v>-154754</v>
      </c>
      <c r="I8" s="74">
        <v>-138132</v>
      </c>
      <c r="J8" s="74">
        <v>-105535</v>
      </c>
      <c r="K8" s="74">
        <v>-102691</v>
      </c>
    </row>
    <row r="9" spans="1:12" x14ac:dyDescent="0.2">
      <c r="A9" s="198" t="s">
        <v>75</v>
      </c>
      <c r="B9" s="242">
        <f>SUM(B6:B8)</f>
        <v>-1264189</v>
      </c>
      <c r="C9" s="242">
        <v>-1180853</v>
      </c>
      <c r="D9" s="59">
        <v>-1054441.8399700001</v>
      </c>
      <c r="E9" s="59">
        <v>-919152</v>
      </c>
      <c r="F9" s="59">
        <v>-730814</v>
      </c>
      <c r="G9" s="59">
        <v>-589998</v>
      </c>
      <c r="H9" s="59">
        <v>-450998</v>
      </c>
      <c r="I9" s="59">
        <v>-373614</v>
      </c>
      <c r="J9" s="59">
        <v>-297905</v>
      </c>
      <c r="K9" s="59">
        <v>-231869</v>
      </c>
    </row>
    <row r="10" spans="1:12" x14ac:dyDescent="0.2">
      <c r="A10" s="55"/>
      <c r="D10" s="57"/>
      <c r="E10" s="56"/>
      <c r="F10" s="57"/>
      <c r="G10" s="57"/>
      <c r="H10" s="57"/>
      <c r="I10" s="57"/>
      <c r="J10" s="57"/>
      <c r="K10" s="57"/>
    </row>
    <row r="11" spans="1:12" x14ac:dyDescent="0.2">
      <c r="A11" s="199" t="s">
        <v>44</v>
      </c>
      <c r="B11" s="70">
        <v>528726</v>
      </c>
      <c r="C11" s="70">
        <v>601098</v>
      </c>
      <c r="D11" s="70">
        <v>581636.56199999992</v>
      </c>
      <c r="E11" s="70">
        <f>E3+E9</f>
        <v>535949</v>
      </c>
      <c r="F11" s="70">
        <v>405317.21264000004</v>
      </c>
      <c r="G11" s="70">
        <v>261665</v>
      </c>
      <c r="H11" s="70">
        <v>179748</v>
      </c>
      <c r="I11" s="70">
        <v>153057</v>
      </c>
      <c r="J11" s="70">
        <v>129713</v>
      </c>
      <c r="K11" s="70">
        <v>136411</v>
      </c>
    </row>
    <row r="12" spans="1:12" x14ac:dyDescent="0.2">
      <c r="A12" s="55"/>
      <c r="D12" s="57"/>
      <c r="E12" s="57"/>
      <c r="F12" s="57"/>
      <c r="G12" s="57"/>
      <c r="H12" s="57"/>
      <c r="I12" s="57"/>
      <c r="J12" s="57"/>
      <c r="K12" s="57"/>
    </row>
    <row r="13" spans="1:12" x14ac:dyDescent="0.2">
      <c r="A13" s="55" t="s">
        <v>45</v>
      </c>
      <c r="B13" s="67">
        <v>-55519</v>
      </c>
      <c r="C13" s="67">
        <v>21080</v>
      </c>
      <c r="D13" s="56">
        <v>-1693</v>
      </c>
      <c r="E13" s="56">
        <v>9578</v>
      </c>
      <c r="F13" s="56">
        <v>1675</v>
      </c>
      <c r="G13" s="56">
        <v>4370</v>
      </c>
      <c r="H13" s="56">
        <v>2950</v>
      </c>
      <c r="I13" s="56">
        <v>-1794</v>
      </c>
      <c r="J13" s="56">
        <v>-719</v>
      </c>
      <c r="K13" s="56">
        <v>-4972</v>
      </c>
    </row>
    <row r="14" spans="1:12" x14ac:dyDescent="0.2">
      <c r="A14" s="55"/>
      <c r="D14" s="57"/>
      <c r="E14" s="57"/>
      <c r="F14" s="57"/>
      <c r="G14" s="57"/>
      <c r="H14" s="57"/>
      <c r="I14" s="57"/>
      <c r="J14" s="57"/>
      <c r="K14" s="57"/>
    </row>
    <row r="15" spans="1:12" x14ac:dyDescent="0.2">
      <c r="A15" s="69" t="s">
        <v>0</v>
      </c>
      <c r="B15" s="70">
        <v>472139</v>
      </c>
      <c r="C15" s="70">
        <v>622178</v>
      </c>
      <c r="D15" s="70">
        <v>579943.56199999992</v>
      </c>
      <c r="E15" s="70">
        <f>E11+E13</f>
        <v>545527</v>
      </c>
      <c r="F15" s="70">
        <v>406992.21264000004</v>
      </c>
      <c r="G15" s="70">
        <v>266035</v>
      </c>
      <c r="H15" s="70">
        <v>182698</v>
      </c>
      <c r="I15" s="70">
        <v>151263</v>
      </c>
      <c r="J15" s="70">
        <v>128994</v>
      </c>
      <c r="K15" s="70">
        <v>131439</v>
      </c>
    </row>
    <row r="16" spans="1:12" x14ac:dyDescent="0.2">
      <c r="A16" s="55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197" t="s">
        <v>76</v>
      </c>
      <c r="B17" s="74">
        <v>-44337</v>
      </c>
      <c r="C17" s="74">
        <v>-44949</v>
      </c>
      <c r="D17" s="74">
        <v>-32695.12155</v>
      </c>
      <c r="E17" s="74">
        <v>-41115</v>
      </c>
      <c r="F17" s="74">
        <v>-29080.25</v>
      </c>
      <c r="G17" s="74">
        <v>-22793</v>
      </c>
      <c r="H17" s="74">
        <v>-15559</v>
      </c>
      <c r="I17" s="87">
        <v>-15121</v>
      </c>
      <c r="J17" s="74">
        <v>-13380</v>
      </c>
      <c r="K17" s="74">
        <v>-10972</v>
      </c>
    </row>
    <row r="18" spans="1:11" x14ac:dyDescent="0.2">
      <c r="A18" s="199" t="s">
        <v>77</v>
      </c>
      <c r="B18" s="70">
        <v>428870</v>
      </c>
      <c r="C18" s="70">
        <v>577229</v>
      </c>
      <c r="D18" s="70">
        <v>547248.44044999988</v>
      </c>
      <c r="E18" s="70">
        <f>E15+E17</f>
        <v>504412</v>
      </c>
      <c r="F18" s="70">
        <v>377911.96264000004</v>
      </c>
      <c r="G18" s="70">
        <v>243242</v>
      </c>
      <c r="H18" s="70">
        <v>167139</v>
      </c>
      <c r="I18" s="70">
        <v>136142</v>
      </c>
      <c r="J18" s="70">
        <v>115614</v>
      </c>
      <c r="K18" s="70">
        <v>120467</v>
      </c>
    </row>
    <row r="19" spans="1:11" x14ac:dyDescent="0.2">
      <c r="A19" s="55"/>
      <c r="D19" s="57"/>
      <c r="E19" s="57"/>
      <c r="F19" s="57"/>
      <c r="G19" s="57"/>
      <c r="H19" s="57"/>
      <c r="I19" s="57"/>
      <c r="J19" s="57"/>
      <c r="K19" s="57"/>
    </row>
    <row r="20" spans="1:11" x14ac:dyDescent="0.2">
      <c r="A20" s="55" t="s">
        <v>78</v>
      </c>
      <c r="B20" s="243">
        <v>1.79</v>
      </c>
      <c r="C20" s="243">
        <v>2.4</v>
      </c>
      <c r="D20" s="61">
        <v>2.2999999999999998</v>
      </c>
      <c r="E20" s="61">
        <v>2.1</v>
      </c>
      <c r="F20" s="61">
        <v>1.5566666666666666</v>
      </c>
      <c r="G20" s="61">
        <v>1.0158749155365667</v>
      </c>
      <c r="H20" s="61">
        <v>0.70427011206734669</v>
      </c>
      <c r="I20" s="61">
        <v>0.57365870082430004</v>
      </c>
      <c r="J20" s="61">
        <v>0.48666666666666664</v>
      </c>
      <c r="K20" s="61">
        <v>0.5083333333333333</v>
      </c>
    </row>
    <row r="21" spans="1:11" x14ac:dyDescent="0.2">
      <c r="A21" s="55" t="s">
        <v>79</v>
      </c>
      <c r="B21" s="243">
        <v>1.79</v>
      </c>
      <c r="C21" s="243">
        <v>2.4</v>
      </c>
      <c r="D21" s="61">
        <v>2.2999999999999998</v>
      </c>
      <c r="E21" s="61">
        <v>2.1</v>
      </c>
      <c r="F21" s="61">
        <v>1.5566666666666666</v>
      </c>
      <c r="G21" s="61">
        <v>1.0149999999999999</v>
      </c>
      <c r="H21" s="61">
        <v>0.70166666666666666</v>
      </c>
      <c r="I21" s="61">
        <v>0.57365870082430004</v>
      </c>
      <c r="J21" s="61">
        <v>0.48666666666666664</v>
      </c>
      <c r="K21" s="61">
        <v>0.5083333333333333</v>
      </c>
    </row>
    <row r="22" spans="1:11" x14ac:dyDescent="0.2">
      <c r="A22" s="55"/>
      <c r="B22" s="244"/>
      <c r="C22" s="244"/>
      <c r="D22" s="168"/>
      <c r="E22" s="57"/>
      <c r="F22" s="57"/>
      <c r="G22" s="57"/>
      <c r="H22" s="57"/>
      <c r="I22" s="57"/>
      <c r="J22" s="57"/>
      <c r="K22" s="57"/>
    </row>
    <row r="23" spans="1:11" x14ac:dyDescent="0.2">
      <c r="A23" s="55" t="s">
        <v>80</v>
      </c>
      <c r="B23" s="67">
        <v>239469216</v>
      </c>
      <c r="C23" s="67">
        <v>240130860</v>
      </c>
      <c r="D23" s="56">
        <v>240130860</v>
      </c>
      <c r="E23" s="56">
        <v>240130860</v>
      </c>
      <c r="F23" s="56">
        <v>240130860</v>
      </c>
      <c r="G23" s="56">
        <v>239440896</v>
      </c>
      <c r="H23" s="56">
        <v>237322296</v>
      </c>
      <c r="I23" s="56">
        <v>237322296</v>
      </c>
      <c r="J23" s="56">
        <v>237322296</v>
      </c>
      <c r="K23" s="56">
        <v>237322296</v>
      </c>
    </row>
    <row r="24" spans="1:11" x14ac:dyDescent="0.2">
      <c r="A24" s="55" t="s">
        <v>81</v>
      </c>
      <c r="B24" s="67">
        <v>239469216</v>
      </c>
      <c r="C24" s="67">
        <v>240130860</v>
      </c>
      <c r="D24" s="56">
        <v>240130860</v>
      </c>
      <c r="E24" s="56">
        <v>240130860</v>
      </c>
      <c r="F24" s="56">
        <v>240130860</v>
      </c>
      <c r="G24" s="56">
        <v>238019448</v>
      </c>
      <c r="H24" s="56">
        <v>237322296</v>
      </c>
      <c r="I24" s="56">
        <v>237322296</v>
      </c>
      <c r="J24" s="56">
        <v>237322296</v>
      </c>
      <c r="K24" s="56">
        <v>237322296</v>
      </c>
    </row>
    <row r="25" spans="1:11" x14ac:dyDescent="0.2">
      <c r="A25" s="55"/>
      <c r="B25" s="245"/>
      <c r="C25" s="245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55"/>
      <c r="D26" s="57"/>
      <c r="E26" s="57"/>
      <c r="F26" s="57"/>
      <c r="G26" s="57"/>
      <c r="H26" s="57"/>
      <c r="I26" s="57"/>
      <c r="J26" s="57"/>
      <c r="K26" s="57"/>
    </row>
    <row r="27" spans="1:11" x14ac:dyDescent="0.2">
      <c r="A27" s="58" t="s">
        <v>82</v>
      </c>
      <c r="D27" s="57"/>
      <c r="E27" s="57"/>
      <c r="F27" s="57"/>
      <c r="G27" s="57"/>
      <c r="H27" s="57"/>
      <c r="I27" s="57"/>
      <c r="J27" s="57"/>
      <c r="K27" s="57"/>
    </row>
    <row r="28" spans="1:11" x14ac:dyDescent="0.2">
      <c r="A28" s="55" t="s">
        <v>83</v>
      </c>
      <c r="B28" s="67">
        <v>428870</v>
      </c>
      <c r="C28" s="67">
        <v>577229</v>
      </c>
      <c r="D28" s="56">
        <v>552436</v>
      </c>
      <c r="E28" s="56">
        <v>504412</v>
      </c>
      <c r="F28" s="56">
        <v>373992</v>
      </c>
      <c r="G28" s="56">
        <v>243242</v>
      </c>
      <c r="H28" s="56">
        <v>167139</v>
      </c>
      <c r="I28" s="56">
        <v>136142</v>
      </c>
      <c r="J28" s="56">
        <v>115614</v>
      </c>
      <c r="K28" s="56">
        <v>120467</v>
      </c>
    </row>
    <row r="29" spans="1:11" x14ac:dyDescent="0.2">
      <c r="A29" s="55"/>
      <c r="D29" s="57"/>
      <c r="E29" s="57"/>
      <c r="F29" s="57"/>
      <c r="G29" s="57"/>
      <c r="H29" s="57"/>
      <c r="I29" s="57"/>
      <c r="J29" s="57"/>
      <c r="K29" s="57"/>
    </row>
    <row r="30" spans="1:11" x14ac:dyDescent="0.2">
      <c r="A30" s="58" t="s">
        <v>150</v>
      </c>
      <c r="D30" s="57"/>
      <c r="E30" s="57"/>
      <c r="F30" s="57"/>
      <c r="G30" s="57"/>
      <c r="H30" s="57"/>
      <c r="I30" s="57"/>
      <c r="J30" s="57"/>
      <c r="K30" s="57"/>
    </row>
    <row r="31" spans="1:11" x14ac:dyDescent="0.2">
      <c r="A31" s="58" t="s">
        <v>84</v>
      </c>
      <c r="D31" s="57"/>
      <c r="E31" s="57"/>
      <c r="F31" s="57"/>
      <c r="G31" s="57"/>
      <c r="H31" s="57"/>
      <c r="I31" s="57"/>
      <c r="J31" s="57"/>
      <c r="K31" s="57"/>
    </row>
    <row r="32" spans="1:11" x14ac:dyDescent="0.2">
      <c r="A32" s="63" t="s">
        <v>85</v>
      </c>
      <c r="B32" s="67">
        <v>138038</v>
      </c>
      <c r="C32" s="67">
        <v>7708</v>
      </c>
      <c r="D32" s="56">
        <v>17654</v>
      </c>
      <c r="E32" s="56">
        <v>15345</v>
      </c>
      <c r="F32" s="56">
        <v>-20957</v>
      </c>
      <c r="G32" s="56">
        <v>16168</v>
      </c>
      <c r="H32" s="56">
        <v>8328</v>
      </c>
      <c r="I32" s="56">
        <v>-4437</v>
      </c>
      <c r="J32" s="56">
        <v>-911</v>
      </c>
      <c r="K32" s="56">
        <v>-15532</v>
      </c>
    </row>
    <row r="33" spans="1:11" x14ac:dyDescent="0.2">
      <c r="A33" s="63" t="s">
        <v>86</v>
      </c>
      <c r="B33" s="68"/>
      <c r="C33" s="68"/>
      <c r="D33" s="64"/>
      <c r="E33" s="64"/>
      <c r="F33" s="64"/>
      <c r="G33" s="64"/>
      <c r="H33" s="64"/>
      <c r="I33" s="64" t="s">
        <v>3</v>
      </c>
      <c r="J33" s="64" t="s">
        <v>3</v>
      </c>
      <c r="K33" s="56"/>
    </row>
    <row r="34" spans="1:11" s="53" customFormat="1" x14ac:dyDescent="0.2">
      <c r="A34" s="65" t="s">
        <v>87</v>
      </c>
      <c r="B34" s="66">
        <v>138038</v>
      </c>
      <c r="C34" s="66">
        <v>7708</v>
      </c>
      <c r="D34" s="66">
        <v>17654</v>
      </c>
      <c r="E34" s="66">
        <v>15345</v>
      </c>
      <c r="F34" s="66">
        <v>-20957</v>
      </c>
      <c r="G34" s="66">
        <v>16168</v>
      </c>
      <c r="H34" s="66">
        <v>8328</v>
      </c>
      <c r="I34" s="66">
        <v>-4437</v>
      </c>
      <c r="J34" s="66">
        <v>-911</v>
      </c>
      <c r="K34" s="66">
        <v>-15532</v>
      </c>
    </row>
    <row r="35" spans="1:11" ht="13.5" thickBot="1" x14ac:dyDescent="0.25">
      <c r="A35" s="88" t="s">
        <v>88</v>
      </c>
      <c r="B35" s="246">
        <v>566908</v>
      </c>
      <c r="C35" s="246">
        <v>584937</v>
      </c>
      <c r="D35" s="89">
        <v>570090</v>
      </c>
      <c r="E35" s="89">
        <v>519757</v>
      </c>
      <c r="F35" s="89">
        <v>353035</v>
      </c>
      <c r="G35" s="89">
        <v>259410</v>
      </c>
      <c r="H35" s="89">
        <v>175467</v>
      </c>
      <c r="I35" s="89">
        <v>131705</v>
      </c>
      <c r="J35" s="89">
        <v>114703</v>
      </c>
      <c r="K35" s="89">
        <v>104935</v>
      </c>
    </row>
    <row r="36" spans="1:11" ht="13.5" thickTop="1" x14ac:dyDescent="0.2">
      <c r="A36" s="55"/>
      <c r="D36" s="57"/>
      <c r="E36" s="57"/>
      <c r="F36" s="57"/>
      <c r="G36" s="57"/>
      <c r="H36" s="57"/>
      <c r="I36" s="57"/>
      <c r="J36" s="57"/>
      <c r="K36" s="57"/>
    </row>
    <row r="37" spans="1:11" x14ac:dyDescent="0.2">
      <c r="A37" s="54" t="s">
        <v>89</v>
      </c>
      <c r="B37" s="146">
        <v>1</v>
      </c>
      <c r="C37" s="146">
        <v>2.4</v>
      </c>
      <c r="D37" s="146">
        <v>2.25</v>
      </c>
      <c r="E37" s="146">
        <v>2.25</v>
      </c>
      <c r="F37" s="146">
        <v>1.3333333333333333</v>
      </c>
      <c r="G37" s="146">
        <v>0.83333333333333337</v>
      </c>
      <c r="H37" s="146">
        <v>0.5</v>
      </c>
      <c r="I37" s="146">
        <v>0.375</v>
      </c>
      <c r="J37" s="146">
        <v>0.33333333333333331</v>
      </c>
      <c r="K37" s="146">
        <v>0.33333333333333331</v>
      </c>
    </row>
    <row r="40" spans="1:11" x14ac:dyDescent="0.2">
      <c r="A40" s="147" t="s">
        <v>90</v>
      </c>
      <c r="K40" s="291">
        <f>(1.1^10)-1</f>
        <v>1.5937424601000019</v>
      </c>
    </row>
  </sheetData>
  <pageMargins left="0.75" right="0.75" top="1" bottom="1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7"/>
  <sheetViews>
    <sheetView workbookViewId="0">
      <selection activeCell="L6" sqref="L6"/>
    </sheetView>
  </sheetViews>
  <sheetFormatPr defaultColWidth="8.85546875" defaultRowHeight="12.75" x14ac:dyDescent="0.2"/>
  <cols>
    <col min="1" max="1" width="44.7109375" style="54" customWidth="1"/>
    <col min="2" max="11" width="13.5703125" style="54" customWidth="1"/>
    <col min="12" max="16384" width="8.85546875" style="54"/>
  </cols>
  <sheetData>
    <row r="1" spans="1:27" s="107" customFormat="1" ht="24.95" customHeight="1" x14ac:dyDescent="0.25">
      <c r="A1" s="186" t="s">
        <v>91</v>
      </c>
      <c r="B1" s="104"/>
      <c r="C1" s="104"/>
      <c r="D1" s="104"/>
      <c r="E1" s="104"/>
      <c r="F1" s="104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6"/>
      <c r="X1" s="106"/>
      <c r="AA1" s="108"/>
    </row>
    <row r="2" spans="1:27" s="114" customFormat="1" ht="15" x14ac:dyDescent="0.25">
      <c r="A2" s="200" t="s">
        <v>5</v>
      </c>
      <c r="B2" s="141">
        <v>2019</v>
      </c>
      <c r="C2" s="141">
        <v>2018</v>
      </c>
      <c r="D2" s="141">
        <v>2017</v>
      </c>
      <c r="E2" s="141">
        <v>2016</v>
      </c>
      <c r="F2" s="141">
        <v>2015</v>
      </c>
      <c r="G2" s="141">
        <v>2014</v>
      </c>
      <c r="H2" s="141">
        <v>2013</v>
      </c>
      <c r="I2" s="141">
        <v>2012</v>
      </c>
      <c r="J2" s="141">
        <v>2011</v>
      </c>
      <c r="K2" s="141">
        <v>2010</v>
      </c>
      <c r="L2" s="113"/>
    </row>
    <row r="3" spans="1:27" x14ac:dyDescent="0.2">
      <c r="A3" s="201" t="s">
        <v>49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27" x14ac:dyDescent="0.2">
      <c r="A4" s="202" t="s">
        <v>92</v>
      </c>
      <c r="B4" s="67">
        <v>3009880</v>
      </c>
      <c r="C4" s="67">
        <v>334786</v>
      </c>
      <c r="D4" s="161">
        <v>318208</v>
      </c>
      <c r="E4" s="161">
        <v>253495</v>
      </c>
      <c r="F4" s="161">
        <v>183294</v>
      </c>
      <c r="G4" s="161">
        <v>193136</v>
      </c>
      <c r="H4" s="161">
        <v>197596</v>
      </c>
      <c r="I4" s="161">
        <v>167246</v>
      </c>
      <c r="J4" s="161">
        <v>133142</v>
      </c>
      <c r="K4" s="161">
        <v>87021</v>
      </c>
    </row>
    <row r="5" spans="1:27" x14ac:dyDescent="0.2">
      <c r="A5" s="202" t="s">
        <v>50</v>
      </c>
      <c r="B5" s="67">
        <v>94710</v>
      </c>
      <c r="C5" s="67">
        <v>123047</v>
      </c>
      <c r="D5" s="161">
        <v>151345</v>
      </c>
      <c r="E5" s="161">
        <v>120546</v>
      </c>
      <c r="F5" s="161">
        <v>83662</v>
      </c>
      <c r="G5" s="161">
        <v>70203</v>
      </c>
      <c r="H5" s="161">
        <v>59795</v>
      </c>
      <c r="I5" s="161">
        <v>49129</v>
      </c>
      <c r="J5" s="161">
        <v>50412</v>
      </c>
      <c r="K5" s="161">
        <v>44471</v>
      </c>
    </row>
    <row r="6" spans="1:27" x14ac:dyDescent="0.2">
      <c r="A6" s="202" t="s">
        <v>217</v>
      </c>
      <c r="B6" s="67">
        <v>228829</v>
      </c>
      <c r="C6" s="67"/>
      <c r="D6" s="161"/>
      <c r="E6" s="161"/>
      <c r="F6" s="161"/>
      <c r="G6" s="161"/>
      <c r="H6" s="161"/>
      <c r="I6" s="161"/>
      <c r="J6" s="161"/>
      <c r="K6" s="161"/>
      <c r="L6" s="202"/>
    </row>
    <row r="7" spans="1:27" x14ac:dyDescent="0.2">
      <c r="A7" s="202" t="s">
        <v>218</v>
      </c>
      <c r="B7" s="67">
        <v>4740</v>
      </c>
      <c r="C7" s="67"/>
      <c r="D7" s="161"/>
      <c r="E7" s="161"/>
      <c r="F7" s="161"/>
      <c r="G7" s="161"/>
      <c r="H7" s="161"/>
      <c r="I7" s="161"/>
      <c r="J7" s="161"/>
      <c r="K7" s="161"/>
      <c r="L7" s="202"/>
    </row>
    <row r="8" spans="1:27" x14ac:dyDescent="0.2">
      <c r="A8" s="203" t="s">
        <v>93</v>
      </c>
      <c r="B8" s="74">
        <v>26106</v>
      </c>
      <c r="C8" s="74">
        <v>36280</v>
      </c>
      <c r="D8" s="87">
        <v>32562.6</v>
      </c>
      <c r="E8" s="87">
        <v>19308.524799999999</v>
      </c>
      <c r="F8" s="87">
        <v>27146.624799999998</v>
      </c>
      <c r="G8" s="87">
        <v>19031</v>
      </c>
      <c r="H8" s="162">
        <v>0</v>
      </c>
      <c r="I8" s="87">
        <v>0</v>
      </c>
      <c r="J8" s="87">
        <v>0</v>
      </c>
      <c r="K8" s="87">
        <v>0</v>
      </c>
    </row>
    <row r="9" spans="1:27" x14ac:dyDescent="0.2">
      <c r="A9" s="204" t="s">
        <v>94</v>
      </c>
      <c r="B9" s="247">
        <f>SUM(B4:B8)</f>
        <v>3364265</v>
      </c>
      <c r="C9" s="247">
        <v>494112</v>
      </c>
      <c r="D9" s="163">
        <v>502115.6</v>
      </c>
      <c r="E9" s="163">
        <v>393349.52480000001</v>
      </c>
      <c r="F9" s="163">
        <v>294102.62479999999</v>
      </c>
      <c r="G9" s="163">
        <v>282370</v>
      </c>
      <c r="H9" s="163">
        <v>257391</v>
      </c>
      <c r="I9" s="163">
        <v>216375</v>
      </c>
      <c r="J9" s="163">
        <v>183554</v>
      </c>
      <c r="K9" s="163">
        <v>131492</v>
      </c>
    </row>
    <row r="10" spans="1:27" ht="15" x14ac:dyDescent="0.25">
      <c r="A10" s="205"/>
      <c r="B10" s="248"/>
      <c r="C10" s="248"/>
      <c r="D10" s="153"/>
      <c r="E10" s="153"/>
      <c r="F10" s="153"/>
      <c r="G10" s="153"/>
      <c r="H10" s="153"/>
      <c r="I10" s="153"/>
      <c r="J10" s="153"/>
      <c r="K10" s="153"/>
    </row>
    <row r="11" spans="1:27" x14ac:dyDescent="0.2">
      <c r="A11" s="202" t="s">
        <v>95</v>
      </c>
      <c r="B11" s="67">
        <v>205834</v>
      </c>
      <c r="C11" s="67">
        <v>64427</v>
      </c>
      <c r="D11" s="161">
        <v>55786</v>
      </c>
      <c r="E11" s="161">
        <v>44306</v>
      </c>
      <c r="F11" s="161">
        <v>35101</v>
      </c>
      <c r="G11" s="161">
        <v>15190</v>
      </c>
      <c r="H11" s="161">
        <v>8102</v>
      </c>
      <c r="I11" s="161">
        <v>16818</v>
      </c>
      <c r="J11" s="161">
        <v>3680</v>
      </c>
      <c r="K11" s="161">
        <v>5473</v>
      </c>
      <c r="L11" s="67"/>
      <c r="M11" s="67"/>
    </row>
    <row r="12" spans="1:27" x14ac:dyDescent="0.2">
      <c r="A12" s="202" t="s">
        <v>96</v>
      </c>
      <c r="B12" s="67">
        <v>55664</v>
      </c>
      <c r="C12" s="67">
        <v>51866</v>
      </c>
      <c r="D12" s="161">
        <v>74843</v>
      </c>
      <c r="E12" s="161">
        <v>91127</v>
      </c>
      <c r="F12" s="161">
        <v>69465</v>
      </c>
      <c r="G12" s="161">
        <v>64868</v>
      </c>
      <c r="H12" s="161">
        <v>52995</v>
      </c>
      <c r="I12" s="161">
        <v>59666</v>
      </c>
      <c r="J12" s="161">
        <v>38473</v>
      </c>
      <c r="K12" s="161">
        <v>29351</v>
      </c>
    </row>
    <row r="13" spans="1:27" x14ac:dyDescent="0.2">
      <c r="A13" s="202" t="s">
        <v>97</v>
      </c>
      <c r="B13" s="67">
        <v>200957</v>
      </c>
      <c r="C13" s="67">
        <v>211036</v>
      </c>
      <c r="D13" s="161">
        <v>214957.6</v>
      </c>
      <c r="E13" s="161">
        <v>219887</v>
      </c>
      <c r="F13" s="161">
        <v>152513</v>
      </c>
      <c r="G13" s="161">
        <v>104407</v>
      </c>
      <c r="H13" s="161">
        <v>83330</v>
      </c>
      <c r="I13" s="161">
        <v>63698</v>
      </c>
      <c r="J13" s="161">
        <v>54788</v>
      </c>
      <c r="K13" s="161">
        <v>47111</v>
      </c>
    </row>
    <row r="14" spans="1:27" x14ac:dyDescent="0.2">
      <c r="A14" s="202" t="s">
        <v>98</v>
      </c>
      <c r="B14" s="67">
        <v>51138</v>
      </c>
      <c r="C14" s="67">
        <v>29543</v>
      </c>
      <c r="D14" s="161">
        <v>82535</v>
      </c>
      <c r="E14" s="161">
        <v>92398</v>
      </c>
      <c r="F14" s="161">
        <v>24570</v>
      </c>
      <c r="G14" s="161">
        <v>79117</v>
      </c>
      <c r="H14" s="161">
        <v>25238</v>
      </c>
      <c r="I14" s="161">
        <v>114034</v>
      </c>
      <c r="J14" s="161">
        <v>87689</v>
      </c>
      <c r="K14" s="161">
        <v>46408</v>
      </c>
      <c r="L14" s="67"/>
    </row>
    <row r="15" spans="1:27" x14ac:dyDescent="0.2">
      <c r="A15" s="203" t="s">
        <v>52</v>
      </c>
      <c r="B15" s="74">
        <v>265458</v>
      </c>
      <c r="C15" s="74">
        <v>500845</v>
      </c>
      <c r="D15" s="87">
        <v>387035</v>
      </c>
      <c r="E15" s="87">
        <v>494497</v>
      </c>
      <c r="F15" s="87">
        <v>402058</v>
      </c>
      <c r="G15" s="87">
        <v>258057</v>
      </c>
      <c r="H15" s="87">
        <v>105829</v>
      </c>
      <c r="I15" s="87">
        <v>81230</v>
      </c>
      <c r="J15" s="87">
        <v>74234</v>
      </c>
      <c r="K15" s="87">
        <v>47034</v>
      </c>
      <c r="N15" s="67"/>
    </row>
    <row r="16" spans="1:27" x14ac:dyDescent="0.2">
      <c r="A16" s="204" t="s">
        <v>53</v>
      </c>
      <c r="B16" s="242">
        <f>SUM(B11:B15)</f>
        <v>779051</v>
      </c>
      <c r="C16" s="242">
        <v>857716</v>
      </c>
      <c r="D16" s="163">
        <v>815156.6</v>
      </c>
      <c r="E16" s="163">
        <v>942215</v>
      </c>
      <c r="F16" s="163">
        <v>683707</v>
      </c>
      <c r="G16" s="163">
        <v>521639</v>
      </c>
      <c r="H16" s="163">
        <v>275494</v>
      </c>
      <c r="I16" s="163">
        <v>335446</v>
      </c>
      <c r="J16" s="163">
        <v>258864</v>
      </c>
      <c r="K16" s="163">
        <v>175377</v>
      </c>
    </row>
    <row r="17" spans="1:12" ht="15" x14ac:dyDescent="0.25">
      <c r="A17" s="205"/>
      <c r="D17" s="153"/>
      <c r="E17" s="153"/>
      <c r="F17" s="153"/>
      <c r="G17" s="153"/>
      <c r="H17" s="153"/>
      <c r="I17" s="153"/>
      <c r="J17" s="153"/>
      <c r="K17" s="153"/>
    </row>
    <row r="18" spans="1:12" x14ac:dyDescent="0.2">
      <c r="A18" s="206" t="s">
        <v>54</v>
      </c>
      <c r="B18" s="70">
        <f>B9+B16</f>
        <v>4143316</v>
      </c>
      <c r="C18" s="70">
        <v>1351829</v>
      </c>
      <c r="D18" s="152">
        <v>1317272.2</v>
      </c>
      <c r="E18" s="152">
        <v>1335564.5248</v>
      </c>
      <c r="F18" s="152">
        <v>977809.62479999999</v>
      </c>
      <c r="G18" s="152">
        <v>804009</v>
      </c>
      <c r="H18" s="152">
        <v>532885</v>
      </c>
      <c r="I18" s="152">
        <v>551821</v>
      </c>
      <c r="J18" s="152">
        <v>442418</v>
      </c>
      <c r="K18" s="152">
        <v>306869</v>
      </c>
    </row>
    <row r="19" spans="1:12" ht="15" x14ac:dyDescent="0.25">
      <c r="A19" s="205"/>
      <c r="D19" s="153"/>
      <c r="E19" s="153"/>
      <c r="F19" s="153"/>
      <c r="G19" s="153"/>
      <c r="H19" s="153"/>
      <c r="I19" s="153"/>
      <c r="J19" s="153"/>
      <c r="K19" s="153"/>
    </row>
    <row r="20" spans="1:12" x14ac:dyDescent="0.2">
      <c r="A20" s="201" t="s">
        <v>55</v>
      </c>
      <c r="B20" s="73"/>
      <c r="C20" s="73"/>
      <c r="D20" s="164"/>
      <c r="E20" s="164"/>
      <c r="F20" s="164"/>
      <c r="G20" s="164"/>
      <c r="H20" s="164"/>
      <c r="I20" s="164"/>
      <c r="J20" s="164"/>
      <c r="K20" s="164"/>
    </row>
    <row r="21" spans="1:12" x14ac:dyDescent="0.2">
      <c r="A21" s="202" t="s">
        <v>56</v>
      </c>
      <c r="B21" s="67">
        <v>1205</v>
      </c>
      <c r="C21" s="67">
        <v>1205</v>
      </c>
      <c r="D21" s="161">
        <v>1205</v>
      </c>
      <c r="E21" s="161">
        <v>1205</v>
      </c>
      <c r="F21" s="161">
        <v>1205</v>
      </c>
      <c r="G21" s="161">
        <v>1201</v>
      </c>
      <c r="H21" s="161">
        <v>1191</v>
      </c>
      <c r="I21" s="161">
        <v>1191</v>
      </c>
      <c r="J21" s="161">
        <v>1191</v>
      </c>
      <c r="K21" s="161">
        <v>1191</v>
      </c>
    </row>
    <row r="22" spans="1:12" x14ac:dyDescent="0.2">
      <c r="A22" s="202" t="s">
        <v>99</v>
      </c>
      <c r="B22" s="67">
        <v>95962</v>
      </c>
      <c r="C22" s="67">
        <v>93812</v>
      </c>
      <c r="D22" s="161">
        <v>93812</v>
      </c>
      <c r="E22" s="161">
        <v>90189</v>
      </c>
      <c r="F22" s="161">
        <v>80856</v>
      </c>
      <c r="G22" s="161">
        <v>66401</v>
      </c>
      <c r="H22" s="161">
        <v>41624</v>
      </c>
      <c r="I22" s="161">
        <v>41624</v>
      </c>
      <c r="J22" s="161">
        <v>40904</v>
      </c>
      <c r="K22" s="161">
        <v>38362</v>
      </c>
    </row>
    <row r="23" spans="1:12" x14ac:dyDescent="0.2">
      <c r="A23" s="202" t="s">
        <v>100</v>
      </c>
      <c r="B23" s="67">
        <v>170297</v>
      </c>
      <c r="C23" s="67">
        <v>32258</v>
      </c>
      <c r="D23" s="161">
        <v>24550</v>
      </c>
      <c r="E23" s="161">
        <v>6897</v>
      </c>
      <c r="F23" s="161">
        <v>-8448</v>
      </c>
      <c r="G23" s="161">
        <v>12509</v>
      </c>
      <c r="H23" s="161">
        <v>-3659</v>
      </c>
      <c r="I23" s="161">
        <v>-11987</v>
      </c>
      <c r="J23" s="161">
        <v>-7469</v>
      </c>
      <c r="K23" s="161">
        <v>-6558</v>
      </c>
    </row>
    <row r="24" spans="1:12" x14ac:dyDescent="0.2">
      <c r="A24" s="207" t="s">
        <v>101</v>
      </c>
      <c r="B24" s="74">
        <v>689215</v>
      </c>
      <c r="C24" s="74">
        <v>828745</v>
      </c>
      <c r="D24" s="87">
        <v>791811.3</v>
      </c>
      <c r="E24" s="87">
        <v>784856.42879999999</v>
      </c>
      <c r="F24" s="87">
        <v>617052.52879999997</v>
      </c>
      <c r="G24" s="87">
        <v>466090</v>
      </c>
      <c r="H24" s="87">
        <v>341510</v>
      </c>
      <c r="I24" s="87">
        <v>263365.5</v>
      </c>
      <c r="J24" s="87">
        <v>203357</v>
      </c>
      <c r="K24" s="87">
        <v>166850</v>
      </c>
    </row>
    <row r="25" spans="1:12" x14ac:dyDescent="0.2">
      <c r="A25" s="204" t="s">
        <v>102</v>
      </c>
      <c r="B25" s="242">
        <v>956678</v>
      </c>
      <c r="C25" s="242">
        <v>956020</v>
      </c>
      <c r="D25" s="163">
        <v>911378.3</v>
      </c>
      <c r="E25" s="163">
        <v>883147.42879999999</v>
      </c>
      <c r="F25" s="163">
        <v>690665.52879999997</v>
      </c>
      <c r="G25" s="163">
        <v>546201</v>
      </c>
      <c r="H25" s="163">
        <v>380666</v>
      </c>
      <c r="I25" s="163">
        <v>294193.5</v>
      </c>
      <c r="J25" s="163">
        <v>237983</v>
      </c>
      <c r="K25" s="163">
        <v>199845</v>
      </c>
    </row>
    <row r="26" spans="1:12" x14ac:dyDescent="0.2">
      <c r="A26" s="204"/>
      <c r="B26" s="242"/>
      <c r="C26" s="242"/>
      <c r="D26" s="163"/>
      <c r="E26" s="163"/>
      <c r="F26" s="163"/>
      <c r="G26" s="163"/>
      <c r="H26" s="163"/>
      <c r="I26" s="163"/>
      <c r="J26" s="163"/>
      <c r="K26" s="163"/>
    </row>
    <row r="27" spans="1:12" x14ac:dyDescent="0.2">
      <c r="A27" s="208" t="s">
        <v>153</v>
      </c>
      <c r="B27" s="67">
        <v>12412</v>
      </c>
      <c r="C27" s="67">
        <v>7290</v>
      </c>
      <c r="D27" s="60">
        <v>52306</v>
      </c>
      <c r="E27" s="60">
        <v>33879</v>
      </c>
      <c r="F27" s="60">
        <v>24375.78933333333</v>
      </c>
      <c r="G27" s="60"/>
      <c r="H27" s="60"/>
      <c r="I27" s="60"/>
      <c r="J27" s="60"/>
      <c r="K27" s="60"/>
      <c r="L27" s="67"/>
    </row>
    <row r="28" spans="1:12" x14ac:dyDescent="0.2">
      <c r="A28" s="208" t="s">
        <v>210</v>
      </c>
      <c r="B28" s="67">
        <v>2000643</v>
      </c>
      <c r="C28" s="67"/>
      <c r="D28" s="60"/>
      <c r="E28" s="60"/>
      <c r="F28" s="60"/>
      <c r="G28" s="60"/>
      <c r="H28" s="60"/>
      <c r="I28" s="60"/>
      <c r="J28" s="60"/>
      <c r="K28" s="60"/>
      <c r="L28" s="67"/>
    </row>
    <row r="29" spans="1:12" x14ac:dyDescent="0.2">
      <c r="A29" s="208" t="s">
        <v>219</v>
      </c>
      <c r="B29" s="67">
        <v>300352</v>
      </c>
      <c r="C29" s="67"/>
      <c r="D29" s="60"/>
      <c r="E29" s="60"/>
      <c r="F29" s="60"/>
      <c r="G29" s="60"/>
      <c r="H29" s="60"/>
      <c r="I29" s="60"/>
      <c r="J29" s="60"/>
      <c r="K29" s="60"/>
      <c r="L29" s="67"/>
    </row>
    <row r="30" spans="1:12" x14ac:dyDescent="0.2">
      <c r="A30" s="208" t="s">
        <v>220</v>
      </c>
      <c r="B30" s="67">
        <v>152379</v>
      </c>
      <c r="C30" s="67"/>
      <c r="D30" s="60"/>
      <c r="E30" s="60"/>
      <c r="F30" s="60"/>
      <c r="G30" s="60"/>
      <c r="H30" s="60"/>
      <c r="I30" s="60"/>
      <c r="J30" s="60"/>
      <c r="K30" s="60"/>
      <c r="L30" s="67"/>
    </row>
    <row r="31" spans="1:12" x14ac:dyDescent="0.2">
      <c r="A31" s="203" t="s">
        <v>103</v>
      </c>
      <c r="B31" s="74">
        <v>66578</v>
      </c>
      <c r="C31" s="74">
        <v>10245</v>
      </c>
      <c r="D31" s="87">
        <v>11341</v>
      </c>
      <c r="E31" s="87">
        <v>14269</v>
      </c>
      <c r="F31" s="87">
        <v>11418</v>
      </c>
      <c r="G31" s="87">
        <v>12390</v>
      </c>
      <c r="H31" s="87">
        <v>7478</v>
      </c>
      <c r="I31" s="87">
        <v>3513.5</v>
      </c>
      <c r="J31" s="87">
        <v>3373</v>
      </c>
      <c r="K31" s="87">
        <v>0</v>
      </c>
    </row>
    <row r="32" spans="1:12" x14ac:dyDescent="0.2">
      <c r="A32" s="221" t="s">
        <v>154</v>
      </c>
      <c r="B32" s="242">
        <v>2532363</v>
      </c>
      <c r="C32" s="242">
        <v>17534</v>
      </c>
      <c r="D32" s="163">
        <v>63647</v>
      </c>
      <c r="E32" s="163">
        <v>48148</v>
      </c>
      <c r="F32" s="163">
        <v>35793.789333333334</v>
      </c>
      <c r="G32" s="163">
        <v>12390</v>
      </c>
      <c r="H32" s="163">
        <v>7478</v>
      </c>
      <c r="I32" s="163">
        <v>3513.5</v>
      </c>
      <c r="J32" s="163">
        <v>3373</v>
      </c>
      <c r="K32" s="163">
        <v>0</v>
      </c>
    </row>
    <row r="33" spans="1:11" ht="15" x14ac:dyDescent="0.25">
      <c r="A33"/>
      <c r="B33" s="242"/>
      <c r="C33" s="242"/>
      <c r="D33" s="163"/>
      <c r="E33" s="163"/>
      <c r="F33" s="163"/>
      <c r="G33" s="163"/>
      <c r="H33" s="163"/>
      <c r="I33" s="163"/>
      <c r="J33" s="163"/>
      <c r="K33" s="163"/>
    </row>
    <row r="34" spans="1:11" hidden="1" x14ac:dyDescent="0.2">
      <c r="A34" s="202" t="s">
        <v>4</v>
      </c>
      <c r="B34" s="67"/>
      <c r="C34" s="67"/>
      <c r="D34" s="161"/>
      <c r="E34" s="161"/>
      <c r="F34" s="161"/>
      <c r="G34" s="161" t="s">
        <v>3</v>
      </c>
      <c r="H34" s="161" t="s">
        <v>3</v>
      </c>
      <c r="I34" s="165">
        <v>1874</v>
      </c>
      <c r="J34" s="165" t="s">
        <v>3</v>
      </c>
      <c r="K34" s="153"/>
    </row>
    <row r="35" spans="1:11" x14ac:dyDescent="0.2">
      <c r="A35" s="202" t="s">
        <v>104</v>
      </c>
      <c r="B35" s="67">
        <v>27342</v>
      </c>
      <c r="C35" s="67">
        <v>30791</v>
      </c>
      <c r="D35" s="161">
        <v>44421</v>
      </c>
      <c r="E35" s="161">
        <v>99700</v>
      </c>
      <c r="F35" s="161">
        <v>33534</v>
      </c>
      <c r="G35" s="161">
        <v>29070</v>
      </c>
      <c r="H35" s="161">
        <v>31270</v>
      </c>
      <c r="I35" s="161">
        <v>28650</v>
      </c>
      <c r="J35" s="161">
        <v>33498</v>
      </c>
      <c r="K35" s="161">
        <v>19458</v>
      </c>
    </row>
    <row r="36" spans="1:11" x14ac:dyDescent="0.2">
      <c r="A36" s="202" t="s">
        <v>105</v>
      </c>
      <c r="B36" s="67">
        <v>56054</v>
      </c>
      <c r="C36" s="67">
        <v>24421</v>
      </c>
      <c r="D36" s="161">
        <v>25628</v>
      </c>
      <c r="E36" s="161">
        <v>25034</v>
      </c>
      <c r="F36" s="161">
        <v>30284</v>
      </c>
      <c r="G36" s="161">
        <v>11515</v>
      </c>
      <c r="H36" s="161">
        <v>6604</v>
      </c>
      <c r="I36" s="161">
        <v>9537</v>
      </c>
      <c r="J36" s="161">
        <v>15139</v>
      </c>
      <c r="K36" s="161">
        <v>11262</v>
      </c>
    </row>
    <row r="37" spans="1:11" x14ac:dyDescent="0.2">
      <c r="A37" s="202" t="s">
        <v>220</v>
      </c>
      <c r="B37" s="67">
        <v>63165</v>
      </c>
      <c r="C37" s="67"/>
      <c r="D37" s="161"/>
      <c r="E37" s="161"/>
      <c r="F37" s="161"/>
      <c r="G37" s="161"/>
      <c r="H37" s="161"/>
      <c r="I37" s="161"/>
      <c r="J37" s="161"/>
      <c r="K37" s="161"/>
    </row>
    <row r="38" spans="1:11" x14ac:dyDescent="0.2">
      <c r="A38" s="202" t="s">
        <v>221</v>
      </c>
      <c r="B38" s="67">
        <v>237608</v>
      </c>
      <c r="C38" s="67"/>
      <c r="D38" s="161"/>
      <c r="E38" s="161"/>
      <c r="F38" s="161"/>
      <c r="G38" s="161"/>
      <c r="H38" s="161"/>
      <c r="I38" s="161"/>
      <c r="J38" s="161"/>
      <c r="K38" s="161"/>
    </row>
    <row r="39" spans="1:11" x14ac:dyDescent="0.2">
      <c r="A39" s="202" t="s">
        <v>106</v>
      </c>
      <c r="B39" s="67">
        <v>139067</v>
      </c>
      <c r="C39" s="67">
        <v>138876</v>
      </c>
      <c r="D39" s="161">
        <v>145811</v>
      </c>
      <c r="E39" s="161">
        <v>164947</v>
      </c>
      <c r="F39" s="161">
        <v>90555</v>
      </c>
      <c r="G39" s="161">
        <v>143036</v>
      </c>
      <c r="H39" s="161">
        <v>63619</v>
      </c>
      <c r="I39" s="161">
        <v>172357</v>
      </c>
      <c r="J39" s="161">
        <v>118710</v>
      </c>
      <c r="K39" s="161">
        <v>49845</v>
      </c>
    </row>
    <row r="40" spans="1:11" x14ac:dyDescent="0.2">
      <c r="A40" s="203" t="s">
        <v>107</v>
      </c>
      <c r="B40" s="74">
        <v>131039</v>
      </c>
      <c r="C40" s="74">
        <v>184186</v>
      </c>
      <c r="D40" s="87">
        <v>126386.9</v>
      </c>
      <c r="E40" s="87">
        <v>114588.68399999999</v>
      </c>
      <c r="F40" s="87">
        <v>96977.89466666666</v>
      </c>
      <c r="G40" s="87">
        <v>61797</v>
      </c>
      <c r="H40" s="87">
        <v>43248</v>
      </c>
      <c r="I40" s="87">
        <v>41696</v>
      </c>
      <c r="J40" s="87">
        <v>33715</v>
      </c>
      <c r="K40" s="87">
        <v>26459</v>
      </c>
    </row>
    <row r="41" spans="1:11" x14ac:dyDescent="0.2">
      <c r="A41" s="204" t="s">
        <v>108</v>
      </c>
      <c r="B41" s="242">
        <f>SUM(B34:B40)</f>
        <v>654275</v>
      </c>
      <c r="C41" s="242">
        <v>378274</v>
      </c>
      <c r="D41" s="163">
        <v>342246.9</v>
      </c>
      <c r="E41" s="163">
        <v>404269.68400000001</v>
      </c>
      <c r="F41" s="163">
        <v>251350.89466666666</v>
      </c>
      <c r="G41" s="163">
        <v>245418</v>
      </c>
      <c r="H41" s="163">
        <v>144741</v>
      </c>
      <c r="I41" s="163">
        <v>254114</v>
      </c>
      <c r="J41" s="163">
        <v>201062</v>
      </c>
      <c r="K41" s="163">
        <v>107024</v>
      </c>
    </row>
    <row r="42" spans="1:11" ht="15" x14ac:dyDescent="0.25">
      <c r="A42" s="205"/>
      <c r="D42" s="153"/>
      <c r="E42" s="153"/>
      <c r="F42" s="153"/>
      <c r="G42" s="153"/>
      <c r="H42" s="153"/>
      <c r="I42" s="153"/>
      <c r="J42" s="153"/>
      <c r="K42" s="153"/>
    </row>
    <row r="43" spans="1:11" x14ac:dyDescent="0.2">
      <c r="A43" s="206" t="s">
        <v>60</v>
      </c>
      <c r="B43" s="70">
        <v>4143316</v>
      </c>
      <c r="C43" s="70">
        <v>1351829</v>
      </c>
      <c r="D43" s="152">
        <v>1317272.2000000002</v>
      </c>
      <c r="E43" s="152">
        <v>1335565.1128</v>
      </c>
      <c r="F43" s="152">
        <v>977810.21279999998</v>
      </c>
      <c r="G43" s="152">
        <v>804009</v>
      </c>
      <c r="H43" s="152">
        <v>532885</v>
      </c>
      <c r="I43" s="152">
        <v>551821</v>
      </c>
      <c r="J43" s="152">
        <v>442418</v>
      </c>
      <c r="K43" s="152">
        <v>306869</v>
      </c>
    </row>
    <row r="44" spans="1:11" s="72" customFormat="1" x14ac:dyDescent="0.2">
      <c r="A44" s="209"/>
      <c r="B44" s="249"/>
      <c r="C44" s="249"/>
      <c r="D44" s="166"/>
      <c r="E44" s="166"/>
      <c r="F44" s="166"/>
      <c r="G44" s="166"/>
      <c r="H44" s="166"/>
      <c r="I44" s="166"/>
      <c r="J44" s="166"/>
      <c r="K44" s="167"/>
    </row>
    <row r="45" spans="1:11" ht="15" x14ac:dyDescent="0.25">
      <c r="A45"/>
    </row>
    <row r="46" spans="1:11" x14ac:dyDescent="0.2">
      <c r="A46" s="202"/>
      <c r="B46" s="71" t="s">
        <v>216</v>
      </c>
      <c r="C46" s="71"/>
      <c r="D46" s="71"/>
      <c r="E46" s="71"/>
      <c r="F46" s="71"/>
      <c r="G46" s="71"/>
      <c r="H46" s="71"/>
      <c r="I46" s="71"/>
      <c r="J46" s="71"/>
      <c r="K46" s="71"/>
    </row>
    <row r="47" spans="1:11" x14ac:dyDescent="0.2">
      <c r="A47" s="202"/>
      <c r="B47" s="68">
        <v>0</v>
      </c>
      <c r="C47" s="68"/>
      <c r="D47" s="68"/>
      <c r="E47" s="68"/>
      <c r="F47" s="68"/>
      <c r="G47" s="68"/>
      <c r="H47" s="68"/>
      <c r="I47" s="68"/>
      <c r="J47" s="68"/>
      <c r="K47" s="71"/>
    </row>
  </sheetData>
  <pageMargins left="0.75" right="0.75" top="1" bottom="1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4"/>
  <sheetViews>
    <sheetView workbookViewId="0">
      <selection activeCell="B15" sqref="B15"/>
    </sheetView>
  </sheetViews>
  <sheetFormatPr defaultColWidth="8.85546875" defaultRowHeight="12.75" x14ac:dyDescent="0.2"/>
  <cols>
    <col min="1" max="1" width="72.140625" style="54" bestFit="1" customWidth="1"/>
    <col min="2" max="11" width="12.85546875" style="54" customWidth="1"/>
    <col min="12" max="16384" width="8.85546875" style="54"/>
  </cols>
  <sheetData>
    <row r="1" spans="1:27" s="107" customFormat="1" ht="24.95" customHeight="1" x14ac:dyDescent="0.25">
      <c r="A1" s="104" t="s">
        <v>109</v>
      </c>
      <c r="B1" s="240"/>
      <c r="C1" s="240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6"/>
      <c r="X1" s="106"/>
      <c r="AA1" s="108"/>
    </row>
    <row r="2" spans="1:27" s="114" customFormat="1" ht="15" x14ac:dyDescent="0.25">
      <c r="A2" s="115" t="s">
        <v>5</v>
      </c>
      <c r="B2" s="241">
        <v>2019</v>
      </c>
      <c r="C2" s="241">
        <v>2018</v>
      </c>
      <c r="D2" s="116">
        <v>2017</v>
      </c>
      <c r="E2" s="116">
        <v>2016</v>
      </c>
      <c r="F2" s="116">
        <v>2015</v>
      </c>
      <c r="G2" s="116">
        <v>2014</v>
      </c>
      <c r="H2" s="116">
        <v>2013</v>
      </c>
      <c r="I2" s="116">
        <v>2012</v>
      </c>
      <c r="J2" s="116">
        <v>2011</v>
      </c>
      <c r="K2" s="116">
        <v>2010</v>
      </c>
      <c r="L2" s="113"/>
    </row>
    <row r="3" spans="1:27" x14ac:dyDescent="0.2">
      <c r="A3" s="54" t="s">
        <v>44</v>
      </c>
      <c r="B3" s="67">
        <v>528726</v>
      </c>
      <c r="C3" s="67">
        <v>601098</v>
      </c>
      <c r="D3" s="60">
        <v>581636</v>
      </c>
      <c r="E3" s="56">
        <v>518651.21060000005</v>
      </c>
      <c r="F3" s="56">
        <v>401611</v>
      </c>
      <c r="G3" s="56">
        <v>261665</v>
      </c>
      <c r="H3" s="56">
        <v>179748</v>
      </c>
      <c r="I3" s="56">
        <v>153057</v>
      </c>
      <c r="J3" s="56">
        <v>129713</v>
      </c>
      <c r="K3" s="56">
        <v>136411</v>
      </c>
    </row>
    <row r="4" spans="1:27" x14ac:dyDescent="0.2">
      <c r="A4" s="54" t="s">
        <v>110</v>
      </c>
      <c r="B4" s="67"/>
      <c r="C4" s="67"/>
      <c r="D4" s="56"/>
      <c r="E4" s="56"/>
      <c r="F4" s="56"/>
      <c r="G4" s="56"/>
      <c r="H4" s="56"/>
      <c r="I4" s="56"/>
      <c r="J4" s="56"/>
      <c r="K4" s="56"/>
    </row>
    <row r="5" spans="1:27" x14ac:dyDescent="0.2">
      <c r="A5" s="54" t="s">
        <v>111</v>
      </c>
      <c r="B5" s="67">
        <v>326345</v>
      </c>
      <c r="C5" s="67">
        <v>214959</v>
      </c>
      <c r="D5" s="56">
        <v>158019</v>
      </c>
      <c r="E5" s="56">
        <v>138894</v>
      </c>
      <c r="F5" s="56">
        <v>138285</v>
      </c>
      <c r="G5" s="56">
        <v>128511</v>
      </c>
      <c r="H5" s="56">
        <v>103140</v>
      </c>
      <c r="I5" s="56">
        <v>74257</v>
      </c>
      <c r="J5" s="56">
        <v>45823</v>
      </c>
      <c r="K5" s="56">
        <v>30959</v>
      </c>
    </row>
    <row r="6" spans="1:27" x14ac:dyDescent="0.2">
      <c r="A6" s="54" t="s">
        <v>112</v>
      </c>
      <c r="B6" s="67">
        <v>20016</v>
      </c>
      <c r="C6" s="67">
        <v>304</v>
      </c>
      <c r="D6" s="56">
        <v>-4664</v>
      </c>
      <c r="E6" s="56">
        <v>-4155</v>
      </c>
      <c r="F6" s="56">
        <v>2434</v>
      </c>
      <c r="G6" s="56">
        <v>294</v>
      </c>
      <c r="H6" s="56">
        <v>-811</v>
      </c>
      <c r="I6" s="56">
        <v>-1550</v>
      </c>
      <c r="J6" s="56">
        <v>-430</v>
      </c>
      <c r="K6" s="56">
        <v>-4922</v>
      </c>
    </row>
    <row r="7" spans="1:27" x14ac:dyDescent="0.2">
      <c r="A7" s="54" t="s">
        <v>45</v>
      </c>
      <c r="B7" s="67">
        <v>8811</v>
      </c>
      <c r="C7" s="67">
        <v>-2039</v>
      </c>
      <c r="D7" s="56">
        <v>-1280</v>
      </c>
      <c r="E7" s="56">
        <v>-1042.2529999999999</v>
      </c>
      <c r="F7" s="56">
        <v>-397</v>
      </c>
      <c r="G7" s="56">
        <v>439</v>
      </c>
      <c r="H7" s="56">
        <v>-259</v>
      </c>
      <c r="I7" s="56">
        <v>-348</v>
      </c>
      <c r="J7" s="56">
        <v>254</v>
      </c>
      <c r="K7" s="56">
        <v>138</v>
      </c>
    </row>
    <row r="8" spans="1:27" x14ac:dyDescent="0.2">
      <c r="A8" s="73" t="s">
        <v>113</v>
      </c>
      <c r="B8" s="74">
        <v>22016</v>
      </c>
      <c r="C8" s="74">
        <v>-48355</v>
      </c>
      <c r="D8" s="74">
        <v>-40879</v>
      </c>
      <c r="E8" s="74">
        <v>-47889</v>
      </c>
      <c r="F8" s="74">
        <v>-12652</v>
      </c>
      <c r="G8" s="74">
        <v>-14745</v>
      </c>
      <c r="H8" s="74">
        <v>-14729</v>
      </c>
      <c r="I8" s="74">
        <v>-17187</v>
      </c>
      <c r="J8" s="74">
        <v>-6060</v>
      </c>
      <c r="K8" s="74">
        <v>-8538</v>
      </c>
    </row>
    <row r="9" spans="1:27" x14ac:dyDescent="0.2">
      <c r="A9" s="53" t="s">
        <v>62</v>
      </c>
      <c r="B9" s="242">
        <v>804227</v>
      </c>
      <c r="C9" s="242">
        <v>765966</v>
      </c>
      <c r="D9" s="59">
        <v>692831</v>
      </c>
      <c r="E9" s="59">
        <v>604458.95760000008</v>
      </c>
      <c r="F9" s="59">
        <v>529281</v>
      </c>
      <c r="G9" s="59">
        <v>376164</v>
      </c>
      <c r="H9" s="59">
        <v>267089</v>
      </c>
      <c r="I9" s="59">
        <v>208229</v>
      </c>
      <c r="J9" s="59">
        <v>169300</v>
      </c>
      <c r="K9" s="59">
        <v>154048</v>
      </c>
    </row>
    <row r="10" spans="1:27" x14ac:dyDescent="0.2">
      <c r="A10" s="73" t="s">
        <v>114</v>
      </c>
      <c r="B10" s="74">
        <v>-229359</v>
      </c>
      <c r="C10" s="74">
        <v>61912</v>
      </c>
      <c r="D10" s="87">
        <v>-26769.155000000006</v>
      </c>
      <c r="E10" s="74">
        <v>19755</v>
      </c>
      <c r="F10" s="74">
        <v>-40520</v>
      </c>
      <c r="G10" s="74">
        <v>-11267</v>
      </c>
      <c r="H10" s="74">
        <v>-17159</v>
      </c>
      <c r="I10" s="74">
        <v>-12807</v>
      </c>
      <c r="J10" s="74">
        <v>33951</v>
      </c>
      <c r="K10" s="74">
        <v>-34419</v>
      </c>
    </row>
    <row r="11" spans="1:27" x14ac:dyDescent="0.2">
      <c r="A11" s="53" t="s">
        <v>115</v>
      </c>
      <c r="B11" s="242">
        <v>574871</v>
      </c>
      <c r="C11" s="242">
        <v>827878</v>
      </c>
      <c r="D11" s="59">
        <v>666061.84499999997</v>
      </c>
      <c r="E11" s="59">
        <v>624213.95760000008</v>
      </c>
      <c r="F11" s="59">
        <v>488761</v>
      </c>
      <c r="G11" s="59">
        <v>364897</v>
      </c>
      <c r="H11" s="59">
        <v>249930</v>
      </c>
      <c r="I11" s="59">
        <v>195422</v>
      </c>
      <c r="J11" s="59">
        <v>203251</v>
      </c>
      <c r="K11" s="59">
        <v>119629</v>
      </c>
    </row>
    <row r="12" spans="1:27" x14ac:dyDescent="0.2">
      <c r="B12" s="67"/>
      <c r="C12" s="67"/>
      <c r="D12" s="60"/>
      <c r="E12" s="56"/>
      <c r="F12" s="56"/>
      <c r="G12" s="56"/>
      <c r="H12" s="56"/>
      <c r="I12" s="56"/>
      <c r="J12" s="56"/>
      <c r="K12" s="56"/>
    </row>
    <row r="13" spans="1:27" x14ac:dyDescent="0.2">
      <c r="A13" s="54" t="s">
        <v>222</v>
      </c>
      <c r="B13" s="67">
        <v>-2281378</v>
      </c>
      <c r="C13" s="67"/>
      <c r="D13" s="60"/>
      <c r="E13" s="56"/>
      <c r="F13" s="56"/>
      <c r="G13" s="56"/>
      <c r="H13" s="56"/>
      <c r="I13" s="56"/>
      <c r="J13" s="56"/>
      <c r="K13" s="56"/>
    </row>
    <row r="14" spans="1:27" x14ac:dyDescent="0.2">
      <c r="A14" s="54" t="s">
        <v>116</v>
      </c>
      <c r="B14" s="67">
        <v>-188688</v>
      </c>
      <c r="C14" s="67">
        <v>-147523</v>
      </c>
      <c r="D14" s="60">
        <v>-156361.80600000001</v>
      </c>
      <c r="E14" s="56">
        <v>-154277</v>
      </c>
      <c r="F14" s="56">
        <v>-99766</v>
      </c>
      <c r="G14" s="56">
        <v>-84430</v>
      </c>
      <c r="H14" s="56">
        <v>-102481</v>
      </c>
      <c r="I14" s="56">
        <v>-90980</v>
      </c>
      <c r="J14" s="56">
        <v>-77539</v>
      </c>
      <c r="K14" s="56">
        <v>-67645</v>
      </c>
    </row>
    <row r="15" spans="1:27" x14ac:dyDescent="0.2">
      <c r="A15" s="73" t="s">
        <v>117</v>
      </c>
      <c r="B15" s="74">
        <v>-18942</v>
      </c>
      <c r="C15" s="74">
        <v>-38595</v>
      </c>
      <c r="D15" s="87">
        <v>-86900</v>
      </c>
      <c r="E15" s="74">
        <v>-79862</v>
      </c>
      <c r="F15" s="74">
        <v>-51439</v>
      </c>
      <c r="G15" s="74">
        <v>-36765</v>
      </c>
      <c r="H15" s="74">
        <v>-33876</v>
      </c>
      <c r="I15" s="74">
        <v>-20597</v>
      </c>
      <c r="J15" s="74">
        <v>-21505</v>
      </c>
      <c r="K15" s="74">
        <v>-26177</v>
      </c>
    </row>
    <row r="16" spans="1:27" x14ac:dyDescent="0.2">
      <c r="A16" s="204" t="s">
        <v>63</v>
      </c>
      <c r="B16" s="242">
        <f>SUM(B13:B15)</f>
        <v>-2489008</v>
      </c>
      <c r="C16" s="242">
        <v>-186118</v>
      </c>
      <c r="D16" s="151">
        <v>-243262.4</v>
      </c>
      <c r="E16" s="59">
        <v>-234139</v>
      </c>
      <c r="F16" s="59">
        <v>-151205</v>
      </c>
      <c r="G16" s="59">
        <v>-121195</v>
      </c>
      <c r="H16" s="59">
        <v>-136357</v>
      </c>
      <c r="I16" s="59">
        <v>-111577</v>
      </c>
      <c r="J16" s="59">
        <v>-99044</v>
      </c>
      <c r="K16" s="59">
        <v>-93822</v>
      </c>
    </row>
    <row r="17" spans="1:11" ht="15" x14ac:dyDescent="0.25">
      <c r="A17"/>
      <c r="B17" s="67"/>
      <c r="C17" s="67"/>
      <c r="D17" s="60"/>
      <c r="E17" s="56"/>
      <c r="F17" s="56"/>
      <c r="G17" s="56"/>
      <c r="H17" s="56"/>
      <c r="I17" s="56"/>
      <c r="J17" s="56"/>
      <c r="K17" s="56"/>
    </row>
    <row r="18" spans="1:11" x14ac:dyDescent="0.2">
      <c r="A18" s="293" t="s">
        <v>223</v>
      </c>
      <c r="B18" s="67">
        <v>2296397</v>
      </c>
      <c r="C18" s="67"/>
      <c r="D18" s="60"/>
      <c r="E18" s="56"/>
      <c r="F18" s="56"/>
      <c r="G18" s="56"/>
      <c r="H18" s="56"/>
      <c r="I18" s="56"/>
      <c r="J18" s="56"/>
      <c r="K18" s="56"/>
    </row>
    <row r="19" spans="1:11" x14ac:dyDescent="0.2">
      <c r="A19" s="293" t="s">
        <v>224</v>
      </c>
      <c r="B19" s="67">
        <v>-61071</v>
      </c>
      <c r="C19" s="67"/>
      <c r="D19" s="60"/>
      <c r="E19" s="56"/>
      <c r="F19" s="56"/>
      <c r="G19" s="56"/>
      <c r="H19" s="56"/>
      <c r="I19" s="56"/>
      <c r="J19" s="56"/>
      <c r="K19" s="56"/>
    </row>
    <row r="20" spans="1:11" x14ac:dyDescent="0.2">
      <c r="A20" s="293" t="s">
        <v>225</v>
      </c>
      <c r="B20" s="67">
        <v>-30355</v>
      </c>
      <c r="C20" s="67"/>
      <c r="D20" s="60"/>
      <c r="E20" s="56"/>
      <c r="F20" s="56"/>
      <c r="G20" s="56"/>
      <c r="H20" s="56"/>
      <c r="I20" s="56"/>
      <c r="J20" s="56"/>
      <c r="K20" s="56"/>
    </row>
    <row r="21" spans="1:11" x14ac:dyDescent="0.2">
      <c r="A21" s="202" t="s">
        <v>118</v>
      </c>
      <c r="B21" s="67"/>
      <c r="C21" s="67"/>
      <c r="D21" s="60">
        <v>0</v>
      </c>
      <c r="E21" s="56">
        <v>0</v>
      </c>
      <c r="F21" s="56">
        <v>9869</v>
      </c>
      <c r="G21" s="56">
        <v>24788</v>
      </c>
      <c r="H21" s="56">
        <v>0</v>
      </c>
      <c r="I21" s="56">
        <v>0</v>
      </c>
      <c r="J21" s="56">
        <v>0</v>
      </c>
      <c r="K21" s="56">
        <v>0</v>
      </c>
    </row>
    <row r="22" spans="1:11" x14ac:dyDescent="0.2">
      <c r="A22" s="202" t="s">
        <v>127</v>
      </c>
      <c r="B22" s="67"/>
      <c r="C22" s="67"/>
      <c r="D22" s="60">
        <v>-52.4</v>
      </c>
      <c r="E22" s="56">
        <v>-306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</row>
    <row r="23" spans="1:11" x14ac:dyDescent="0.2">
      <c r="A23" s="202" t="s">
        <v>120</v>
      </c>
      <c r="B23" s="67"/>
      <c r="C23" s="67"/>
      <c r="D23" s="60">
        <v>0</v>
      </c>
      <c r="E23" s="56">
        <v>0</v>
      </c>
      <c r="F23" s="56">
        <v>0</v>
      </c>
      <c r="G23" s="56">
        <v>0</v>
      </c>
      <c r="H23" s="56">
        <v>-1874</v>
      </c>
      <c r="I23" s="56">
        <v>1874</v>
      </c>
      <c r="J23" s="56">
        <v>0</v>
      </c>
      <c r="K23" s="56">
        <v>0</v>
      </c>
    </row>
    <row r="24" spans="1:11" x14ac:dyDescent="0.2">
      <c r="A24" s="202" t="s">
        <v>121</v>
      </c>
      <c r="B24" s="67">
        <v>-538044</v>
      </c>
      <c r="C24" s="67">
        <v>-540294</v>
      </c>
      <c r="D24" s="60">
        <v>-540294.43500000006</v>
      </c>
      <c r="E24" s="56">
        <v>-320174</v>
      </c>
      <c r="F24" s="56">
        <v>-199534</v>
      </c>
      <c r="G24" s="56">
        <v>-118661</v>
      </c>
      <c r="H24" s="56">
        <v>-88996</v>
      </c>
      <c r="I24" s="56">
        <v>-79107</v>
      </c>
      <c r="J24" s="56">
        <v>-79107</v>
      </c>
      <c r="K24" s="56">
        <v>-79107</v>
      </c>
    </row>
    <row r="25" spans="1:11" x14ac:dyDescent="0.2">
      <c r="A25" s="203" t="s">
        <v>122</v>
      </c>
      <c r="B25" s="74">
        <v>2150</v>
      </c>
      <c r="C25" s="74"/>
      <c r="D25" s="87">
        <v>3647</v>
      </c>
      <c r="E25" s="74">
        <v>9528</v>
      </c>
      <c r="F25" s="74">
        <v>4589</v>
      </c>
      <c r="G25" s="74">
        <v>0</v>
      </c>
      <c r="H25" s="74">
        <v>0</v>
      </c>
      <c r="I25" s="74">
        <v>720</v>
      </c>
      <c r="J25" s="74">
        <v>2542</v>
      </c>
      <c r="K25" s="74">
        <v>0</v>
      </c>
    </row>
    <row r="26" spans="1:11" x14ac:dyDescent="0.2">
      <c r="A26" s="204" t="s">
        <v>64</v>
      </c>
      <c r="B26" s="242">
        <v>1669076</v>
      </c>
      <c r="C26" s="242">
        <v>-540294</v>
      </c>
      <c r="D26" s="59">
        <v>-536699.83500000008</v>
      </c>
      <c r="E26" s="59">
        <v>-310952</v>
      </c>
      <c r="F26" s="59">
        <v>-185076</v>
      </c>
      <c r="G26" s="59">
        <v>-93873</v>
      </c>
      <c r="H26" s="59">
        <v>-90870</v>
      </c>
      <c r="I26" s="59">
        <v>-76513</v>
      </c>
      <c r="J26" s="59">
        <v>-76565</v>
      </c>
      <c r="K26" s="59">
        <v>-79107</v>
      </c>
    </row>
    <row r="27" spans="1:11" ht="15" x14ac:dyDescent="0.25">
      <c r="A27"/>
      <c r="B27" s="67"/>
      <c r="C27" s="67"/>
      <c r="D27" s="60"/>
      <c r="E27" s="56"/>
      <c r="F27" s="56"/>
      <c r="G27" s="56"/>
      <c r="H27" s="56"/>
      <c r="I27" s="56"/>
      <c r="J27" s="56"/>
      <c r="K27" s="56"/>
    </row>
    <row r="28" spans="1:11" x14ac:dyDescent="0.2">
      <c r="A28" s="206" t="s">
        <v>123</v>
      </c>
      <c r="B28" s="70">
        <v>-245061</v>
      </c>
      <c r="C28" s="70">
        <v>101466</v>
      </c>
      <c r="D28" s="152">
        <v>-113900.39000000013</v>
      </c>
      <c r="E28" s="70">
        <v>79122.957600000082</v>
      </c>
      <c r="F28" s="70">
        <v>152480</v>
      </c>
      <c r="G28" s="70">
        <v>149828</v>
      </c>
      <c r="H28" s="70">
        <v>22703</v>
      </c>
      <c r="I28" s="70">
        <v>7332</v>
      </c>
      <c r="J28" s="70">
        <v>27642</v>
      </c>
      <c r="K28" s="70">
        <v>-53300</v>
      </c>
    </row>
    <row r="29" spans="1:11" ht="15" x14ac:dyDescent="0.25">
      <c r="A29"/>
      <c r="B29" s="67"/>
      <c r="C29" s="67"/>
      <c r="D29" s="60"/>
      <c r="E29" s="56"/>
      <c r="F29" s="56"/>
      <c r="G29" s="56"/>
      <c r="H29" s="56"/>
      <c r="I29" s="56"/>
      <c r="J29" s="56"/>
      <c r="K29" s="56"/>
    </row>
    <row r="30" spans="1:11" x14ac:dyDescent="0.2">
      <c r="A30" s="202" t="s">
        <v>124</v>
      </c>
      <c r="B30" s="67">
        <v>500844</v>
      </c>
      <c r="C30" s="67">
        <v>387035</v>
      </c>
      <c r="D30" s="60">
        <v>494497</v>
      </c>
      <c r="E30" s="56">
        <v>402058</v>
      </c>
      <c r="F30" s="56">
        <v>258057</v>
      </c>
      <c r="G30" s="56">
        <v>105829</v>
      </c>
      <c r="H30" s="56">
        <v>81230</v>
      </c>
      <c r="I30" s="56">
        <v>74234</v>
      </c>
      <c r="J30" s="56">
        <v>47034</v>
      </c>
      <c r="K30" s="56">
        <v>105009</v>
      </c>
    </row>
    <row r="31" spans="1:11" x14ac:dyDescent="0.2">
      <c r="A31" s="203" t="s">
        <v>125</v>
      </c>
      <c r="B31" s="74">
        <v>9676</v>
      </c>
      <c r="C31" s="74">
        <v>12343</v>
      </c>
      <c r="D31" s="87">
        <v>6438</v>
      </c>
      <c r="E31" s="74">
        <v>13317</v>
      </c>
      <c r="F31" s="74">
        <v>-8479</v>
      </c>
      <c r="G31" s="74">
        <v>2400</v>
      </c>
      <c r="H31" s="74">
        <v>1896</v>
      </c>
      <c r="I31" s="74">
        <v>-336</v>
      </c>
      <c r="J31" s="74">
        <v>-442</v>
      </c>
      <c r="K31" s="74">
        <v>-4675</v>
      </c>
    </row>
    <row r="32" spans="1:11" x14ac:dyDescent="0.2">
      <c r="A32" s="204" t="s">
        <v>126</v>
      </c>
      <c r="B32" s="242">
        <v>265458</v>
      </c>
      <c r="C32" s="242">
        <v>500845</v>
      </c>
      <c r="D32" s="151">
        <v>387034.60999999987</v>
      </c>
      <c r="E32" s="59">
        <v>494497.95760000008</v>
      </c>
      <c r="F32" s="59">
        <v>402058</v>
      </c>
      <c r="G32" s="59">
        <v>258057</v>
      </c>
      <c r="H32" s="59">
        <v>105829</v>
      </c>
      <c r="I32" s="59">
        <v>81230</v>
      </c>
      <c r="J32" s="59">
        <v>74234</v>
      </c>
      <c r="K32" s="59">
        <v>47034</v>
      </c>
    </row>
    <row r="33" spans="2:9" x14ac:dyDescent="0.2">
      <c r="D33" s="153"/>
      <c r="I33" s="67"/>
    </row>
    <row r="34" spans="2:9" x14ac:dyDescent="0.2">
      <c r="B34" s="67"/>
      <c r="D34" s="153"/>
    </row>
  </sheetData>
  <pageMargins left="0.75" right="0.75" top="1" bottom="1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9"/>
  <sheetViews>
    <sheetView zoomScaleNormal="100" workbookViewId="0">
      <selection activeCell="C18" sqref="C18"/>
    </sheetView>
  </sheetViews>
  <sheetFormatPr defaultColWidth="8.85546875" defaultRowHeight="12.75" x14ac:dyDescent="0.2"/>
  <cols>
    <col min="1" max="1" width="54" style="82" customWidth="1"/>
    <col min="2" max="3" width="12.140625" style="252" customWidth="1"/>
    <col min="4" max="33" width="12.140625" style="82" customWidth="1"/>
    <col min="34" max="34" width="9.7109375" style="82" customWidth="1"/>
    <col min="35" max="37" width="9.42578125" style="82" customWidth="1"/>
    <col min="38" max="16384" width="8.85546875" style="82"/>
  </cols>
  <sheetData>
    <row r="1" spans="1:23" s="107" customFormat="1" ht="24.95" customHeight="1" x14ac:dyDescent="0.25">
      <c r="A1" s="186" t="s">
        <v>128</v>
      </c>
      <c r="B1" s="240"/>
      <c r="C1" s="240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6"/>
      <c r="T1" s="106"/>
      <c r="W1" s="108"/>
    </row>
    <row r="2" spans="1:23" s="114" customFormat="1" ht="15" x14ac:dyDescent="0.25">
      <c r="A2" s="210" t="s">
        <v>129</v>
      </c>
      <c r="B2" s="241">
        <v>2019</v>
      </c>
      <c r="C2" s="241">
        <v>2018</v>
      </c>
      <c r="D2" s="116">
        <v>2017</v>
      </c>
      <c r="E2" s="116">
        <v>2016</v>
      </c>
      <c r="F2" s="116">
        <v>2015</v>
      </c>
      <c r="G2" s="116">
        <v>2014</v>
      </c>
      <c r="H2" s="116">
        <v>2013</v>
      </c>
      <c r="I2" s="116">
        <v>2012</v>
      </c>
      <c r="J2" s="116">
        <v>2011</v>
      </c>
      <c r="K2" s="116">
        <v>2010</v>
      </c>
    </row>
    <row r="3" spans="1:23" customFormat="1" ht="15" x14ac:dyDescent="0.25">
      <c r="A3" t="s">
        <v>130</v>
      </c>
      <c r="B3" s="173">
        <v>29.5</v>
      </c>
      <c r="C3" s="173">
        <v>33.700000000000003</v>
      </c>
      <c r="D3" s="173">
        <v>35.550653397762119</v>
      </c>
      <c r="E3" s="172">
        <v>36.366241596974703</v>
      </c>
      <c r="F3" s="172">
        <v>35.675211465951584</v>
      </c>
      <c r="G3" s="172">
        <v>30.724007030950034</v>
      </c>
      <c r="H3" s="172">
        <v>28.497683695179994</v>
      </c>
      <c r="I3" s="172">
        <v>29.061216584926836</v>
      </c>
      <c r="J3" s="172">
        <v>30.333849370232308</v>
      </c>
      <c r="K3" s="172">
        <v>37.040023894862607</v>
      </c>
    </row>
    <row r="4" spans="1:23" customFormat="1" ht="15" x14ac:dyDescent="0.25">
      <c r="A4" t="s">
        <v>131</v>
      </c>
      <c r="B4" s="78">
        <v>23.1</v>
      </c>
      <c r="C4" s="78">
        <v>70.7</v>
      </c>
      <c r="D4" s="78">
        <v>69.186786147919904</v>
      </c>
      <c r="E4" s="78">
        <v>66.125374220691455</v>
      </c>
      <c r="F4" s="78">
        <v>70.633904182924283</v>
      </c>
      <c r="G4" s="78">
        <v>67.934687298276515</v>
      </c>
      <c r="H4" s="78">
        <v>71.434924983814511</v>
      </c>
      <c r="I4" s="78">
        <v>53.313212074205218</v>
      </c>
      <c r="J4" s="78">
        <v>53.791437057262591</v>
      </c>
      <c r="K4" s="78">
        <v>65.123880222505363</v>
      </c>
    </row>
    <row r="5" spans="1:23" customFormat="1" ht="15" x14ac:dyDescent="0.25">
      <c r="A5" t="s">
        <v>132</v>
      </c>
      <c r="B5" s="250">
        <v>119.1</v>
      </c>
      <c r="C5" s="250">
        <v>226.7</v>
      </c>
      <c r="D5" s="184">
        <v>238.17793528590033</v>
      </c>
      <c r="E5" s="184">
        <v>233.06595505192519</v>
      </c>
      <c r="F5" s="184">
        <v>272.01295659070956</v>
      </c>
      <c r="G5" s="184">
        <v>212.55123911041571</v>
      </c>
      <c r="H5" s="184">
        <v>190.33584126128738</v>
      </c>
      <c r="I5" s="184">
        <v>132.00610749506129</v>
      </c>
      <c r="J5" s="184">
        <v>128.7483462812466</v>
      </c>
      <c r="K5" s="184">
        <v>163.8669831065929</v>
      </c>
    </row>
    <row r="6" spans="1:23" customFormat="1" ht="15" x14ac:dyDescent="0.25">
      <c r="A6" t="s">
        <v>133</v>
      </c>
      <c r="B6" s="250">
        <v>2418.1260000000002</v>
      </c>
      <c r="C6" s="250">
        <v>-500.84500000000003</v>
      </c>
      <c r="D6" s="184">
        <v>-387.03500000000003</v>
      </c>
      <c r="E6" s="184">
        <v>-494.49700000000001</v>
      </c>
      <c r="F6" s="184">
        <v>-402.05799999999999</v>
      </c>
      <c r="G6" s="184">
        <v>-258.05700000000002</v>
      </c>
      <c r="H6" s="184">
        <v>-105.82899999999999</v>
      </c>
      <c r="I6" s="184">
        <v>-81.23</v>
      </c>
      <c r="J6" s="184">
        <v>-74.233999999999995</v>
      </c>
      <c r="K6" s="184">
        <v>-47.033999999999999</v>
      </c>
    </row>
    <row r="7" spans="1:23" customFormat="1" ht="15" x14ac:dyDescent="0.25">
      <c r="A7" t="s">
        <v>134</v>
      </c>
      <c r="B7" s="251">
        <v>2.5</v>
      </c>
      <c r="C7" s="251">
        <v>-0.5</v>
      </c>
      <c r="D7" s="183">
        <v>-0.4246699751354624</v>
      </c>
      <c r="E7" s="183">
        <v>-0.5599257653638996</v>
      </c>
      <c r="F7" s="183">
        <v>-0.58213126793595382</v>
      </c>
      <c r="G7" s="183">
        <v>-0.47245794130732094</v>
      </c>
      <c r="H7" s="183">
        <v>-0.27801011910703871</v>
      </c>
      <c r="I7" s="183">
        <v>-0.27611079102699415</v>
      </c>
      <c r="J7" s="183">
        <v>-0.31192984372833354</v>
      </c>
      <c r="K7" s="183">
        <v>-0.23535239810853412</v>
      </c>
    </row>
    <row r="8" spans="1:23" customFormat="1" ht="15" x14ac:dyDescent="0.25">
      <c r="A8" t="s">
        <v>135</v>
      </c>
      <c r="B8" s="51">
        <v>779</v>
      </c>
      <c r="C8" s="51">
        <v>800</v>
      </c>
      <c r="D8" s="51">
        <v>750</v>
      </c>
      <c r="E8" s="51">
        <v>618</v>
      </c>
      <c r="F8" s="51">
        <v>489</v>
      </c>
      <c r="G8" s="51">
        <v>401</v>
      </c>
      <c r="H8" s="51">
        <v>328</v>
      </c>
      <c r="I8">
        <v>257</v>
      </c>
      <c r="J8">
        <v>220</v>
      </c>
      <c r="K8">
        <v>152</v>
      </c>
    </row>
    <row r="9" spans="1:23" customFormat="1" ht="15" x14ac:dyDescent="0.25">
      <c r="A9" t="s">
        <v>136</v>
      </c>
      <c r="B9" s="51">
        <v>862</v>
      </c>
      <c r="C9" s="51">
        <v>804</v>
      </c>
      <c r="D9" s="51">
        <v>810</v>
      </c>
      <c r="E9" s="51">
        <v>680</v>
      </c>
      <c r="F9" s="51">
        <v>529</v>
      </c>
      <c r="G9" s="51">
        <v>456</v>
      </c>
      <c r="H9" s="51">
        <v>356</v>
      </c>
      <c r="I9">
        <v>301</v>
      </c>
      <c r="J9">
        <v>231</v>
      </c>
      <c r="K9">
        <v>182</v>
      </c>
    </row>
    <row r="10" spans="1:23" customFormat="1" ht="15" x14ac:dyDescent="0.25">
      <c r="A10" t="s">
        <v>137</v>
      </c>
      <c r="B10" s="51">
        <v>1062</v>
      </c>
      <c r="C10" s="51">
        <v>990</v>
      </c>
      <c r="D10" s="51">
        <v>1013</v>
      </c>
      <c r="E10" s="51">
        <v>892</v>
      </c>
      <c r="F10" s="51">
        <v>718</v>
      </c>
      <c r="G10" s="51">
        <v>591</v>
      </c>
      <c r="H10" s="51">
        <v>461</v>
      </c>
      <c r="I10">
        <v>403</v>
      </c>
      <c r="J10">
        <v>324</v>
      </c>
      <c r="K10">
        <v>284</v>
      </c>
    </row>
    <row r="11" spans="1:23" customFormat="1" ht="15" x14ac:dyDescent="0.25">
      <c r="A11" t="s">
        <v>138</v>
      </c>
      <c r="B11" s="79">
        <v>1.79</v>
      </c>
      <c r="C11" s="79">
        <v>2.4</v>
      </c>
      <c r="D11" s="79">
        <v>2.2999999999999998</v>
      </c>
      <c r="E11" s="79">
        <v>2.1</v>
      </c>
      <c r="F11" s="79">
        <v>1.5566666666666666</v>
      </c>
      <c r="G11" s="79">
        <v>1.0158749155365667</v>
      </c>
      <c r="H11" s="79">
        <v>0.70427011206734669</v>
      </c>
      <c r="I11" s="79">
        <v>0.57365870082430004</v>
      </c>
      <c r="J11" s="79">
        <v>0.48666666666666664</v>
      </c>
      <c r="K11" s="79">
        <v>0.5083333333333333</v>
      </c>
    </row>
    <row r="12" spans="1:23" customFormat="1" ht="15" x14ac:dyDescent="0.25">
      <c r="A12" t="s">
        <v>139</v>
      </c>
      <c r="B12" s="79">
        <v>1.79</v>
      </c>
      <c r="C12" s="79">
        <v>2.4</v>
      </c>
      <c r="D12" s="79">
        <v>2.2999999999999998</v>
      </c>
      <c r="E12" s="79">
        <v>2.1</v>
      </c>
      <c r="F12" s="79">
        <v>1.5566666666666666</v>
      </c>
      <c r="G12" s="79">
        <v>1.0149999999999999</v>
      </c>
      <c r="H12" s="79">
        <v>0.70166666666666666</v>
      </c>
      <c r="I12" s="79">
        <v>0.57365870082430004</v>
      </c>
      <c r="J12" s="79">
        <v>0.48666666666666664</v>
      </c>
      <c r="K12" s="79">
        <v>0.5083333333333333</v>
      </c>
    </row>
    <row r="13" spans="1:23" customFormat="1" ht="15" x14ac:dyDescent="0.25">
      <c r="A13" t="s">
        <v>140</v>
      </c>
      <c r="B13" s="79">
        <v>4</v>
      </c>
      <c r="C13" s="79">
        <v>3.98</v>
      </c>
      <c r="D13" s="79">
        <v>3.7953401741034041</v>
      </c>
      <c r="E13" s="79">
        <v>3.6777756461622637</v>
      </c>
      <c r="F13" s="79">
        <v>2.8762047860070963</v>
      </c>
      <c r="G13" s="79">
        <v>2.2811516709326045</v>
      </c>
      <c r="H13" s="79">
        <v>1.6040043704953872</v>
      </c>
      <c r="I13" s="79">
        <v>1.2396391108570768</v>
      </c>
      <c r="J13" s="79">
        <v>1.0149999999999999</v>
      </c>
      <c r="K13" s="79">
        <v>0.84666666666666701</v>
      </c>
    </row>
    <row r="14" spans="1:23" customFormat="1" ht="15" x14ac:dyDescent="0.25">
      <c r="A14" s="211" t="s">
        <v>141</v>
      </c>
      <c r="B14" s="79">
        <v>1</v>
      </c>
      <c r="C14" s="79">
        <v>3.98</v>
      </c>
      <c r="D14" s="142">
        <v>2.25</v>
      </c>
      <c r="E14" s="142">
        <v>2.25</v>
      </c>
      <c r="F14" s="142">
        <v>1.3333333333333333</v>
      </c>
      <c r="G14" s="79">
        <v>0.83333333333333337</v>
      </c>
      <c r="H14" s="79">
        <v>0.5</v>
      </c>
      <c r="I14" s="79">
        <v>0.375</v>
      </c>
      <c r="J14" s="79">
        <v>0.33333333333333331</v>
      </c>
      <c r="K14" s="79">
        <v>0.33333333333333331</v>
      </c>
    </row>
    <row r="15" spans="1:23" customFormat="1" ht="15" x14ac:dyDescent="0.25">
      <c r="A15" s="212" t="s">
        <v>142</v>
      </c>
      <c r="B15" s="51">
        <v>239469216</v>
      </c>
      <c r="C15" s="51">
        <v>240130860</v>
      </c>
      <c r="D15" s="51">
        <v>240130860</v>
      </c>
      <c r="E15" s="51">
        <v>240130860</v>
      </c>
      <c r="F15" s="51">
        <v>240130860</v>
      </c>
      <c r="G15" s="51">
        <v>239440896</v>
      </c>
      <c r="H15" s="51">
        <v>237322296</v>
      </c>
      <c r="I15" s="1">
        <v>237322296</v>
      </c>
      <c r="J15" s="1">
        <v>237322296</v>
      </c>
      <c r="K15" s="1">
        <v>237322296</v>
      </c>
    </row>
    <row r="16" spans="1:23" customFormat="1" ht="15" x14ac:dyDescent="0.25">
      <c r="A16" s="212" t="s">
        <v>143</v>
      </c>
      <c r="B16" s="51">
        <v>239469216</v>
      </c>
      <c r="C16" s="51">
        <v>240130860</v>
      </c>
      <c r="D16" s="51">
        <v>240130860</v>
      </c>
      <c r="E16" s="51">
        <v>240130860</v>
      </c>
      <c r="F16" s="51">
        <v>240130860</v>
      </c>
      <c r="G16" s="51">
        <v>239797644</v>
      </c>
      <c r="H16" s="51">
        <v>237322296</v>
      </c>
      <c r="I16" s="1">
        <v>237322296</v>
      </c>
      <c r="J16" s="1">
        <v>237322296</v>
      </c>
      <c r="K16" s="1">
        <v>237322296</v>
      </c>
    </row>
    <row r="17" spans="1:11" ht="15" x14ac:dyDescent="0.25">
      <c r="A17" s="213"/>
    </row>
    <row r="18" spans="1:11" ht="15" x14ac:dyDescent="0.25">
      <c r="A18" s="213"/>
      <c r="B18" s="251"/>
      <c r="C18" s="251"/>
      <c r="D18" s="183"/>
      <c r="E18" s="183"/>
      <c r="F18" s="183"/>
      <c r="G18" s="183"/>
      <c r="H18" s="183"/>
      <c r="I18" s="183"/>
      <c r="J18" s="183"/>
      <c r="K18" s="183"/>
    </row>
    <row r="19" spans="1:11" ht="15" x14ac:dyDescent="0.25">
      <c r="A19" s="214" t="s">
        <v>90</v>
      </c>
    </row>
  </sheetData>
  <pageMargins left="0.75" right="0.75" top="1" bottom="1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34"/>
  <sheetViews>
    <sheetView zoomScaleNormal="100" workbookViewId="0">
      <selection activeCell="C9" sqref="C9"/>
    </sheetView>
  </sheetViews>
  <sheetFormatPr defaultColWidth="8.85546875" defaultRowHeight="12.75" x14ac:dyDescent="0.2"/>
  <cols>
    <col min="1" max="1" width="53.42578125" style="82" customWidth="1"/>
    <col min="2" max="3" width="8.42578125" style="252" customWidth="1"/>
    <col min="4" max="5" width="8.42578125" style="82" customWidth="1"/>
    <col min="6" max="6" width="8.42578125" style="252" customWidth="1"/>
    <col min="7" max="22" width="8.42578125" style="82" customWidth="1"/>
    <col min="23" max="25" width="9.42578125" style="82" customWidth="1"/>
    <col min="26" max="16384" width="8.85546875" style="82"/>
  </cols>
  <sheetData>
    <row r="1" spans="1:25" s="107" customFormat="1" ht="24.95" customHeight="1" x14ac:dyDescent="0.25">
      <c r="A1" s="186" t="s">
        <v>128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5"/>
      <c r="O1" s="105"/>
      <c r="P1" s="105"/>
      <c r="Q1" s="105"/>
      <c r="R1" s="105"/>
      <c r="S1" s="105"/>
      <c r="T1" s="105"/>
      <c r="U1" s="105"/>
      <c r="V1" s="105"/>
    </row>
    <row r="2" spans="1:25" s="114" customFormat="1" ht="15" x14ac:dyDescent="0.25">
      <c r="A2" s="200"/>
      <c r="B2" s="141" t="s">
        <v>226</v>
      </c>
      <c r="C2" s="141" t="s">
        <v>209</v>
      </c>
      <c r="D2" s="141" t="s">
        <v>207</v>
      </c>
      <c r="E2" s="141" t="s">
        <v>204</v>
      </c>
      <c r="F2" s="141" t="s">
        <v>203</v>
      </c>
      <c r="G2" s="141" t="s">
        <v>36</v>
      </c>
      <c r="H2" s="141" t="s">
        <v>37</v>
      </c>
      <c r="I2" s="141" t="s">
        <v>38</v>
      </c>
      <c r="J2" s="141" t="s">
        <v>35</v>
      </c>
      <c r="K2" s="141" t="s">
        <v>34</v>
      </c>
      <c r="L2" s="141" t="s">
        <v>33</v>
      </c>
      <c r="M2" s="141" t="s">
        <v>32</v>
      </c>
      <c r="N2" s="141" t="s">
        <v>31</v>
      </c>
      <c r="O2" s="141" t="s">
        <v>30</v>
      </c>
      <c r="P2" s="141" t="s">
        <v>29</v>
      </c>
      <c r="Q2" s="141" t="s">
        <v>28</v>
      </c>
      <c r="R2" s="182" t="s">
        <v>27</v>
      </c>
      <c r="S2" s="182" t="s">
        <v>6</v>
      </c>
      <c r="T2" s="182" t="s">
        <v>7</v>
      </c>
      <c r="U2" s="182" t="s">
        <v>8</v>
      </c>
      <c r="V2" s="182" t="s">
        <v>9</v>
      </c>
    </row>
    <row r="3" spans="1:25" ht="12.75" customHeight="1" x14ac:dyDescent="0.2">
      <c r="A3" s="85" t="s">
        <v>157</v>
      </c>
      <c r="B3" s="275">
        <v>512</v>
      </c>
      <c r="C3" s="275">
        <v>443.4</v>
      </c>
      <c r="D3" s="90">
        <v>419.35899999999998</v>
      </c>
      <c r="E3" s="90">
        <v>418.11200000000002</v>
      </c>
      <c r="F3" s="275">
        <v>465.4</v>
      </c>
      <c r="G3" s="90">
        <v>449.25036800000004</v>
      </c>
      <c r="H3" s="90">
        <v>437.19408199999998</v>
      </c>
      <c r="I3" s="90">
        <v>430.08699999999999</v>
      </c>
      <c r="J3" s="90">
        <v>424.96970197000002</v>
      </c>
      <c r="K3" s="90">
        <v>404.83047661000001</v>
      </c>
      <c r="L3" s="90">
        <v>412.81380804999998</v>
      </c>
      <c r="M3" s="90">
        <v>393.46251905000003</v>
      </c>
      <c r="N3" s="90">
        <v>398.94712248000002</v>
      </c>
      <c r="O3" s="90">
        <v>353.80236343999997</v>
      </c>
      <c r="P3" s="90">
        <v>347.22919039999999</v>
      </c>
      <c r="Q3" s="90">
        <v>344.46217247999999</v>
      </c>
      <c r="R3" s="174">
        <v>323.13400000000001</v>
      </c>
      <c r="S3" s="174">
        <v>279.79000000000002</v>
      </c>
      <c r="T3" s="174">
        <v>271.21499999999997</v>
      </c>
      <c r="U3" s="174">
        <v>258.286</v>
      </c>
      <c r="V3" s="174">
        <v>241.066</v>
      </c>
      <c r="W3" s="80"/>
      <c r="X3" s="80"/>
      <c r="Y3" s="80"/>
    </row>
    <row r="4" spans="1:25" ht="12.75" customHeight="1" x14ac:dyDescent="0.2">
      <c r="A4" s="85" t="s">
        <v>158</v>
      </c>
      <c r="B4" s="276">
        <v>48.1</v>
      </c>
      <c r="C4" s="276">
        <v>41.6</v>
      </c>
      <c r="D4" s="91">
        <v>39.512999999999998</v>
      </c>
      <c r="E4" s="91">
        <v>40.1</v>
      </c>
      <c r="F4" s="276">
        <v>45.1</v>
      </c>
      <c r="G4" s="91">
        <v>43.143000000000001</v>
      </c>
      <c r="H4" s="91">
        <v>42.326999999999998</v>
      </c>
      <c r="I4" s="91">
        <v>43.164000000000001</v>
      </c>
      <c r="J4" s="91">
        <v>43.424999999999997</v>
      </c>
      <c r="K4" s="91">
        <v>42.368000000000002</v>
      </c>
      <c r="L4" s="91">
        <v>42.661999999999999</v>
      </c>
      <c r="M4" s="91">
        <v>41.390999999999998</v>
      </c>
      <c r="N4" s="91">
        <v>41.03</v>
      </c>
      <c r="O4" s="91">
        <v>37.11</v>
      </c>
      <c r="P4" s="91">
        <v>37.441000000000003</v>
      </c>
      <c r="Q4" s="91">
        <v>36.94</v>
      </c>
      <c r="R4" s="175">
        <v>34.686</v>
      </c>
      <c r="S4" s="175">
        <v>29.659006000000002</v>
      </c>
      <c r="T4" s="175">
        <v>29.152574999999999</v>
      </c>
      <c r="U4" s="175">
        <v>27.536752</v>
      </c>
      <c r="V4" s="175">
        <v>26.087827999999991</v>
      </c>
      <c r="W4" s="80"/>
      <c r="X4" s="80"/>
      <c r="Y4" s="80"/>
    </row>
    <row r="5" spans="1:25" ht="12.75" customHeight="1" x14ac:dyDescent="0.2">
      <c r="A5" s="86" t="s">
        <v>159</v>
      </c>
      <c r="B5" s="275">
        <v>160.6</v>
      </c>
      <c r="C5" s="275">
        <v>112</v>
      </c>
      <c r="D5" s="80">
        <v>130</v>
      </c>
      <c r="E5" s="80">
        <v>126.1</v>
      </c>
      <c r="F5" s="275">
        <v>146.19999999999999</v>
      </c>
      <c r="G5" s="80">
        <v>172.021399</v>
      </c>
      <c r="H5" s="80">
        <v>148.80552799999998</v>
      </c>
      <c r="I5" s="80">
        <v>134.09899999999999</v>
      </c>
      <c r="J5" s="80">
        <v>152.65246199999999</v>
      </c>
      <c r="K5" s="80">
        <v>155.08096899999998</v>
      </c>
      <c r="L5" s="80">
        <v>147.079418</v>
      </c>
      <c r="M5" s="80">
        <v>126.82249599999999</v>
      </c>
      <c r="N5" s="80">
        <v>149.60800000000003</v>
      </c>
      <c r="O5" s="80">
        <v>124.384</v>
      </c>
      <c r="P5" s="80">
        <v>117.05900000000003</v>
      </c>
      <c r="Q5" s="80">
        <v>127.6</v>
      </c>
      <c r="R5" s="176">
        <v>121.8</v>
      </c>
      <c r="S5" s="176">
        <v>105.316</v>
      </c>
      <c r="T5" s="176">
        <v>92.688000000000002</v>
      </c>
      <c r="U5" s="176">
        <v>81.822999999999993</v>
      </c>
      <c r="V5" s="176">
        <v>80.33</v>
      </c>
    </row>
    <row r="6" spans="1:25" ht="12.75" customHeight="1" x14ac:dyDescent="0.2">
      <c r="A6" s="86" t="s">
        <v>130</v>
      </c>
      <c r="B6" s="275">
        <v>31.4</v>
      </c>
      <c r="C6" s="275">
        <v>25.3</v>
      </c>
      <c r="D6" s="80">
        <v>31</v>
      </c>
      <c r="E6" s="80">
        <v>30.2</v>
      </c>
      <c r="F6" s="275">
        <v>31.4</v>
      </c>
      <c r="G6" s="80">
        <v>38.290764182523716</v>
      </c>
      <c r="H6" s="80">
        <v>34.036491829731581</v>
      </c>
      <c r="I6" s="80">
        <v>31.179505541901985</v>
      </c>
      <c r="J6" s="80">
        <v>35.920787127261185</v>
      </c>
      <c r="K6" s="80">
        <v>38.307631949706135</v>
      </c>
      <c r="L6" s="80">
        <v>35.628512208628869</v>
      </c>
      <c r="M6" s="80">
        <v>32.232421097238941</v>
      </c>
      <c r="N6" s="80">
        <v>37.500709134078328</v>
      </c>
      <c r="O6" s="80">
        <v>35.156350791617541</v>
      </c>
      <c r="P6" s="80">
        <v>33.712315449386836</v>
      </c>
      <c r="Q6" s="80">
        <v>37.043254729924996</v>
      </c>
      <c r="R6" s="176">
        <v>37.700000000000003</v>
      </c>
      <c r="S6" s="176">
        <v>37.641087958826262</v>
      </c>
      <c r="T6" s="176">
        <v>34.175100934682817</v>
      </c>
      <c r="U6" s="176">
        <v>31.679223806168356</v>
      </c>
      <c r="V6" s="176">
        <v>33.322824454713647</v>
      </c>
    </row>
    <row r="7" spans="1:25" ht="12.75" customHeight="1" x14ac:dyDescent="0.2">
      <c r="A7" s="86" t="s">
        <v>160</v>
      </c>
      <c r="B7" s="275">
        <v>51</v>
      </c>
      <c r="C7" s="275">
        <v>44.3</v>
      </c>
      <c r="D7" s="80">
        <v>48</v>
      </c>
      <c r="E7" s="80">
        <v>47</v>
      </c>
      <c r="F7" s="275">
        <v>43.9</v>
      </c>
      <c r="G7" s="80">
        <v>50.636614948749468</v>
      </c>
      <c r="H7" s="80">
        <v>46.270460266660237</v>
      </c>
      <c r="I7" s="80">
        <v>42.323529890464023</v>
      </c>
      <c r="J7" s="80">
        <v>45.725015477389846</v>
      </c>
      <c r="K7" s="80">
        <v>48.139154599208368</v>
      </c>
      <c r="L7" s="80">
        <v>45.21976115134941</v>
      </c>
      <c r="M7" s="80">
        <v>41.625437766077852</v>
      </c>
      <c r="N7" s="80">
        <v>46.685886300467601</v>
      </c>
      <c r="O7" s="80">
        <v>44.969456521728887</v>
      </c>
      <c r="P7" s="80">
        <v>43.470423620237206</v>
      </c>
      <c r="Q7" s="80">
        <v>46.811526165289543</v>
      </c>
      <c r="R7" s="176">
        <v>48.8</v>
      </c>
      <c r="S7" s="176">
        <v>50.086493441509703</v>
      </c>
      <c r="T7" s="176">
        <v>46.677359290599711</v>
      </c>
      <c r="U7" s="176">
        <v>44.672572264853692</v>
      </c>
      <c r="V7" s="176">
        <v>47.115727643052111</v>
      </c>
    </row>
    <row r="8" spans="1:25" ht="12.75" customHeight="1" x14ac:dyDescent="0.2">
      <c r="A8" s="86"/>
      <c r="B8" s="277"/>
      <c r="C8" s="277"/>
      <c r="D8" s="86"/>
      <c r="E8" s="86"/>
      <c r="F8" s="277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177"/>
      <c r="S8" s="177"/>
      <c r="T8" s="177"/>
      <c r="U8" s="177"/>
      <c r="V8" s="177"/>
    </row>
    <row r="9" spans="1:25" ht="12.75" customHeight="1" x14ac:dyDescent="0.2">
      <c r="A9" s="86" t="s">
        <v>161</v>
      </c>
      <c r="B9" s="275">
        <v>10</v>
      </c>
      <c r="C9" s="275">
        <v>-1.3</v>
      </c>
      <c r="D9" s="80">
        <v>-4.0999999999999996</v>
      </c>
      <c r="E9" s="80">
        <v>-2.8</v>
      </c>
      <c r="F9" s="275">
        <v>9.5</v>
      </c>
      <c r="G9" s="80">
        <v>10.972467231708114</v>
      </c>
      <c r="H9" s="80">
        <v>5.9058765657972048</v>
      </c>
      <c r="I9" s="80">
        <v>9.3082515301402413</v>
      </c>
      <c r="J9" s="80">
        <v>6.5228141835524989</v>
      </c>
      <c r="K9" s="80">
        <v>14.422773402036279</v>
      </c>
      <c r="L9" s="80">
        <v>18.887990832351402</v>
      </c>
      <c r="M9" s="80">
        <v>14.225174920431957</v>
      </c>
      <c r="N9" s="80">
        <v>24.266009873266391</v>
      </c>
      <c r="O9" s="80">
        <v>25.767780310052945</v>
      </c>
      <c r="P9" s="80">
        <v>28.379235396167324</v>
      </c>
      <c r="Q9" s="80">
        <v>30.823526252513826</v>
      </c>
      <c r="R9" s="176">
        <v>34</v>
      </c>
      <c r="S9" s="176">
        <v>28.807270182675303</v>
      </c>
      <c r="T9" s="176">
        <v>32.316136114160265</v>
      </c>
      <c r="U9" s="176">
        <v>37.090113902954243</v>
      </c>
      <c r="V9" s="176">
        <v>33.81552945356043</v>
      </c>
    </row>
    <row r="10" spans="1:25" ht="12.75" customHeight="1" x14ac:dyDescent="0.2">
      <c r="A10" s="86" t="s">
        <v>162</v>
      </c>
      <c r="B10" s="275">
        <v>6.6</v>
      </c>
      <c r="C10" s="275">
        <v>-3.6</v>
      </c>
      <c r="D10" s="80">
        <v>-6.6</v>
      </c>
      <c r="E10" s="80">
        <v>-7</v>
      </c>
      <c r="F10" s="275">
        <v>3.9</v>
      </c>
      <c r="G10" s="80">
        <v>1.8292107250755252</v>
      </c>
      <c r="H10" s="80">
        <v>-0.78524213585861158</v>
      </c>
      <c r="I10" s="80">
        <v>4.2835398999782646</v>
      </c>
      <c r="J10" s="80">
        <v>5.8371922983182936</v>
      </c>
      <c r="K10" s="80">
        <v>14.168687685260045</v>
      </c>
      <c r="L10" s="80">
        <v>13.944606180390471</v>
      </c>
      <c r="M10" s="80">
        <v>12.04926908500271</v>
      </c>
      <c r="N10" s="80">
        <v>19.574350448574108</v>
      </c>
      <c r="O10" s="80">
        <v>23.637562969139466</v>
      </c>
      <c r="P10" s="80">
        <v>29.29790016534044</v>
      </c>
      <c r="Q10" s="80">
        <v>31.592201918590767</v>
      </c>
      <c r="R10" s="176">
        <v>33</v>
      </c>
      <c r="S10" s="176">
        <v>25.758342708989979</v>
      </c>
      <c r="T10" s="176">
        <v>28.192745793436693</v>
      </c>
      <c r="U10" s="176">
        <v>29.834859163245152</v>
      </c>
      <c r="V10" s="176">
        <v>27.764639486047749</v>
      </c>
    </row>
    <row r="11" spans="1:25" ht="12.75" customHeight="1" x14ac:dyDescent="0.25">
      <c r="A11"/>
      <c r="R11" s="178"/>
      <c r="S11" s="178"/>
      <c r="T11" s="178"/>
      <c r="U11" s="178"/>
      <c r="V11" s="178"/>
    </row>
    <row r="12" spans="1:25" ht="12.75" customHeight="1" x14ac:dyDescent="0.2">
      <c r="A12" s="86" t="s">
        <v>163</v>
      </c>
      <c r="B12" s="275">
        <v>15.5</v>
      </c>
      <c r="C12" s="275">
        <v>5.7</v>
      </c>
      <c r="D12" s="80">
        <v>0.3</v>
      </c>
      <c r="E12" s="80">
        <v>-10.199999999999999</v>
      </c>
      <c r="F12" s="275">
        <v>3.6</v>
      </c>
      <c r="G12" s="80">
        <v>2.7576507771667544</v>
      </c>
      <c r="H12" s="80">
        <v>1.6524754293898658</v>
      </c>
      <c r="I12" s="80">
        <v>1.2041559683615324</v>
      </c>
      <c r="J12" s="80">
        <v>4.9747305411992144</v>
      </c>
      <c r="K12" s="80">
        <v>-1.9338818819338115</v>
      </c>
      <c r="L12" s="80">
        <v>4.9182039109399511</v>
      </c>
      <c r="M12" s="80">
        <v>-1.374769517299864</v>
      </c>
      <c r="N12" s="80">
        <v>12.759880573170898</v>
      </c>
      <c r="O12" s="80">
        <v>1.8930358454102976</v>
      </c>
      <c r="P12" s="80">
        <v>0.80328643928547994</v>
      </c>
      <c r="Q12" s="80">
        <v>7.2947699441355498</v>
      </c>
      <c r="R12" s="176">
        <v>15.5</v>
      </c>
      <c r="S12" s="176">
        <v>3.1616982836495167</v>
      </c>
      <c r="T12" s="176">
        <v>5.005691365385645</v>
      </c>
      <c r="U12" s="176">
        <v>7.1432719670131872</v>
      </c>
      <c r="V12" s="176">
        <v>10.97985415439009</v>
      </c>
    </row>
    <row r="13" spans="1:25" ht="12.75" customHeight="1" x14ac:dyDescent="0.2">
      <c r="A13" s="86" t="s">
        <v>164</v>
      </c>
      <c r="B13" s="275">
        <v>15.6</v>
      </c>
      <c r="C13" s="275">
        <v>5.2</v>
      </c>
      <c r="D13" s="80">
        <v>-1.6</v>
      </c>
      <c r="E13" s="80">
        <v>-11</v>
      </c>
      <c r="F13" s="275">
        <v>4.5</v>
      </c>
      <c r="G13" s="80">
        <v>1.9278474732440345</v>
      </c>
      <c r="H13" s="80">
        <v>-1.9391159299416256</v>
      </c>
      <c r="I13" s="80">
        <v>-0.60103626943004196</v>
      </c>
      <c r="J13" s="80">
        <v>2.4948074018126771</v>
      </c>
      <c r="K13" s="80">
        <v>-0.6891378744550114</v>
      </c>
      <c r="L13" s="80">
        <v>3.0707158561039858</v>
      </c>
      <c r="M13" s="80">
        <v>0.87984401657323197</v>
      </c>
      <c r="N13" s="80">
        <v>10.563190514686074</v>
      </c>
      <c r="O13" s="80">
        <v>-0.88405758393206124</v>
      </c>
      <c r="P13" s="80">
        <v>1.3562533838657413</v>
      </c>
      <c r="Q13" s="80">
        <v>7.6548015006172854</v>
      </c>
      <c r="R13" s="176">
        <v>17</v>
      </c>
      <c r="S13" s="176">
        <v>1.7371741604300883</v>
      </c>
      <c r="T13" s="176">
        <v>5.8678779545241921</v>
      </c>
      <c r="U13" s="176">
        <v>5.5540231252674932</v>
      </c>
      <c r="V13" s="176">
        <v>10.616047421049224</v>
      </c>
    </row>
    <row r="14" spans="1:25" ht="12.75" customHeight="1" x14ac:dyDescent="0.2">
      <c r="A14" s="86"/>
      <c r="B14" s="277"/>
      <c r="C14" s="277"/>
      <c r="D14" s="86"/>
      <c r="E14" s="86"/>
      <c r="F14" s="277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77"/>
      <c r="S14" s="177"/>
      <c r="T14" s="177"/>
      <c r="U14" s="177"/>
      <c r="V14" s="177"/>
    </row>
    <row r="15" spans="1:25" ht="12.75" customHeight="1" x14ac:dyDescent="0.2">
      <c r="A15" s="86" t="s">
        <v>165</v>
      </c>
      <c r="B15" s="275">
        <v>265.5</v>
      </c>
      <c r="C15" s="275">
        <v>300.2</v>
      </c>
      <c r="D15" s="80">
        <v>193</v>
      </c>
      <c r="E15" s="80">
        <v>596.63599999999997</v>
      </c>
      <c r="F15" s="275">
        <v>500.8</v>
      </c>
      <c r="G15" s="80">
        <v>362.33027799999996</v>
      </c>
      <c r="H15" s="80">
        <v>195.49402699999999</v>
      </c>
      <c r="I15" s="80">
        <v>560.87830000000008</v>
      </c>
      <c r="J15" s="80">
        <v>387.03500000000003</v>
      </c>
      <c r="K15" s="80">
        <v>144.65199999999999</v>
      </c>
      <c r="L15" s="80">
        <v>168.923</v>
      </c>
      <c r="M15" s="80">
        <v>573.46</v>
      </c>
      <c r="N15" s="80">
        <v>494.49700000000001</v>
      </c>
      <c r="O15" s="80">
        <v>412.77600000000001</v>
      </c>
      <c r="P15" s="80">
        <v>275.358</v>
      </c>
      <c r="Q15" s="80">
        <v>486.53699999999998</v>
      </c>
      <c r="R15" s="176">
        <v>402.1</v>
      </c>
      <c r="S15" s="176">
        <v>316.78399999999999</v>
      </c>
      <c r="T15" s="176">
        <v>219.26499999999999</v>
      </c>
      <c r="U15" s="176">
        <v>325.86099999999999</v>
      </c>
      <c r="V15" s="176">
        <v>258.05700000000002</v>
      </c>
    </row>
    <row r="16" spans="1:25" ht="12.75" customHeight="1" x14ac:dyDescent="0.2">
      <c r="A16" s="86" t="s">
        <v>166</v>
      </c>
      <c r="B16" s="275">
        <v>51.1</v>
      </c>
      <c r="C16" s="275">
        <v>118.1</v>
      </c>
      <c r="D16" s="80">
        <v>97.8</v>
      </c>
      <c r="E16" s="80">
        <v>46.381999999999998</v>
      </c>
      <c r="F16" s="275">
        <v>29.5</v>
      </c>
      <c r="G16" s="80">
        <v>110.333095</v>
      </c>
      <c r="H16" s="80">
        <v>56.428306999999997</v>
      </c>
      <c r="I16" s="80">
        <v>75.408000000000001</v>
      </c>
      <c r="J16" s="80">
        <v>82.534999999999997</v>
      </c>
      <c r="K16" s="80">
        <v>43.72</v>
      </c>
      <c r="L16" s="80">
        <v>130.01499999999999</v>
      </c>
      <c r="M16" s="80">
        <v>86.012</v>
      </c>
      <c r="N16" s="80">
        <v>92.397999999999996</v>
      </c>
      <c r="O16" s="80">
        <v>102.91500000000001</v>
      </c>
      <c r="P16" s="80">
        <v>63.896999999999998</v>
      </c>
      <c r="Q16" s="80">
        <v>1.964</v>
      </c>
      <c r="R16" s="176">
        <v>24.6</v>
      </c>
      <c r="S16" s="176">
        <v>74.543999999999997</v>
      </c>
      <c r="T16" s="176">
        <v>32.89</v>
      </c>
      <c r="U16" s="176">
        <v>104.886</v>
      </c>
      <c r="V16" s="176">
        <v>79.117000000000004</v>
      </c>
    </row>
    <row r="17" spans="1:22" ht="12.75" customHeight="1" x14ac:dyDescent="0.2">
      <c r="A17" s="86"/>
      <c r="B17" s="277"/>
      <c r="C17" s="277"/>
      <c r="D17" s="86"/>
      <c r="E17" s="86"/>
      <c r="F17" s="277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177"/>
      <c r="S17" s="177"/>
      <c r="T17" s="177"/>
      <c r="U17" s="177"/>
      <c r="V17" s="177"/>
    </row>
    <row r="18" spans="1:22" ht="12.75" customHeight="1" x14ac:dyDescent="0.2">
      <c r="A18" s="86" t="s">
        <v>131</v>
      </c>
      <c r="B18" s="275">
        <v>23.1</v>
      </c>
      <c r="C18" s="275">
        <v>18.2</v>
      </c>
      <c r="D18" s="80">
        <v>47.7</v>
      </c>
      <c r="E18" s="80">
        <v>63.2</v>
      </c>
      <c r="F18" s="275">
        <v>70.7</v>
      </c>
      <c r="G18" s="80">
        <v>63.465568914853336</v>
      </c>
      <c r="H18" s="80">
        <v>60.664469657761408</v>
      </c>
      <c r="I18" s="80">
        <v>70.719990817377166</v>
      </c>
      <c r="J18" s="80">
        <v>69.186786147919904</v>
      </c>
      <c r="K18" s="80">
        <v>67.979213093865866</v>
      </c>
      <c r="L18" s="80">
        <v>56.020380389068478</v>
      </c>
      <c r="M18" s="80">
        <v>70.255222109041611</v>
      </c>
      <c r="N18" s="80">
        <v>66.125374220691455</v>
      </c>
      <c r="O18" s="80">
        <v>64.994139816447912</v>
      </c>
      <c r="P18" s="80">
        <v>64.746928208610598</v>
      </c>
      <c r="Q18" s="80">
        <v>75.897502554415979</v>
      </c>
      <c r="R18" s="176">
        <v>74</v>
      </c>
      <c r="S18" s="176">
        <v>69.164720405524946</v>
      </c>
      <c r="T18" s="176">
        <v>69.423739069250402</v>
      </c>
      <c r="U18" s="176">
        <v>67.809299707971633</v>
      </c>
      <c r="V18" s="176">
        <v>67.934771793315491</v>
      </c>
    </row>
    <row r="19" spans="1:22" ht="12.75" customHeight="1" x14ac:dyDescent="0.2">
      <c r="A19" s="86" t="s">
        <v>167</v>
      </c>
      <c r="B19" s="278">
        <v>49.8</v>
      </c>
      <c r="C19" s="278">
        <v>52.6</v>
      </c>
      <c r="D19" s="170">
        <v>60.7</v>
      </c>
      <c r="E19" s="170">
        <v>62.2</v>
      </c>
      <c r="F19" s="278">
        <v>65.3</v>
      </c>
      <c r="G19" s="170">
        <v>68.171422652493987</v>
      </c>
      <c r="H19" s="170">
        <v>68.33882930295772</v>
      </c>
      <c r="I19" s="170">
        <v>69.524516037947592</v>
      </c>
      <c r="J19" s="170">
        <v>67.361591492588829</v>
      </c>
      <c r="K19" s="170">
        <v>66.605350682033659</v>
      </c>
      <c r="L19" s="170">
        <v>63.085224906314309</v>
      </c>
      <c r="M19" s="170">
        <v>59.367154408365252</v>
      </c>
      <c r="N19" s="170">
        <v>63.772798219385649</v>
      </c>
      <c r="O19" s="170">
        <v>63.83492294721713</v>
      </c>
      <c r="P19" s="170">
        <v>64.755913691588063</v>
      </c>
      <c r="Q19" s="170">
        <v>64.537611440824875</v>
      </c>
      <c r="R19" s="179">
        <v>61.199999999999996</v>
      </c>
      <c r="S19" s="179">
        <v>58.966620652556557</v>
      </c>
      <c r="T19" s="179">
        <v>57.645377084459092</v>
      </c>
      <c r="U19" s="179">
        <v>54.609697826030079</v>
      </c>
      <c r="V19" s="179">
        <v>53.992559873550213</v>
      </c>
    </row>
    <row r="20" spans="1:22" ht="12.75" customHeight="1" x14ac:dyDescent="0.2">
      <c r="A20" s="86" t="s">
        <v>168</v>
      </c>
      <c r="B20" s="275">
        <v>2.5</v>
      </c>
      <c r="C20" s="275">
        <v>3.2</v>
      </c>
      <c r="D20" s="80">
        <v>-0.3</v>
      </c>
      <c r="E20" s="80">
        <v>-0.6</v>
      </c>
      <c r="F20" s="275">
        <v>-0.5</v>
      </c>
      <c r="G20" s="80">
        <v>-0.43794826001542014</v>
      </c>
      <c r="H20" s="80">
        <v>-0.28747595458535219</v>
      </c>
      <c r="I20" s="80">
        <v>-0.52198343510961609</v>
      </c>
      <c r="J20" s="80">
        <v>-0.4246699751354624</v>
      </c>
      <c r="K20" s="80">
        <v>-0.19602044891280157</v>
      </c>
      <c r="L20" s="80">
        <v>-0.28066326358800142</v>
      </c>
      <c r="M20" s="80">
        <v>-0.57436830603917033</v>
      </c>
      <c r="N20" s="80">
        <v>-0.5599257653638996</v>
      </c>
      <c r="O20" s="80">
        <v>-0.55375882862963643</v>
      </c>
      <c r="P20" s="80">
        <v>-0.44466548059319444</v>
      </c>
      <c r="Q20" s="80">
        <v>-0.59849704736831388</v>
      </c>
      <c r="R20" s="176">
        <v>-0.6</v>
      </c>
      <c r="S20" s="176">
        <v>-0.51353695367072638</v>
      </c>
      <c r="T20" s="176">
        <v>-0.4383204828092172</v>
      </c>
      <c r="U20" s="176">
        <v>-0.53238128224649639</v>
      </c>
      <c r="V20" s="176">
        <v>-0.47245794130732094</v>
      </c>
    </row>
    <row r="21" spans="1:22" ht="12.75" customHeight="1" x14ac:dyDescent="0.2">
      <c r="A21" s="86"/>
      <c r="B21" s="277"/>
      <c r="C21" s="277"/>
      <c r="D21" s="86"/>
      <c r="E21" s="86"/>
      <c r="F21" s="277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177"/>
      <c r="S21" s="177"/>
      <c r="T21" s="177"/>
      <c r="U21" s="177"/>
      <c r="V21" s="177"/>
    </row>
    <row r="22" spans="1:22" ht="12.75" customHeight="1" x14ac:dyDescent="0.2">
      <c r="A22" s="86" t="s">
        <v>169</v>
      </c>
      <c r="B22" s="279">
        <v>0.47</v>
      </c>
      <c r="C22" s="279">
        <v>0.32</v>
      </c>
      <c r="D22" s="81">
        <v>0.5</v>
      </c>
      <c r="E22" s="81">
        <v>0.5</v>
      </c>
      <c r="F22" s="279">
        <v>0.56999999999999995</v>
      </c>
      <c r="G22" s="81">
        <v>0.64724463153132417</v>
      </c>
      <c r="H22" s="81">
        <v>0.58027552143860228</v>
      </c>
      <c r="I22" s="81">
        <v>0.6073313525800057</v>
      </c>
      <c r="J22" s="81">
        <v>0.64442962016627103</v>
      </c>
      <c r="K22" s="81">
        <v>0.58742736250688365</v>
      </c>
      <c r="L22" s="81">
        <v>0.56340649463932513</v>
      </c>
      <c r="M22" s="81">
        <v>0.47712126935527394</v>
      </c>
      <c r="N22" s="81">
        <v>0.59926866542684276</v>
      </c>
      <c r="O22" s="81">
        <v>0.4746321218458433</v>
      </c>
      <c r="P22" s="81">
        <v>0.44962830209431887</v>
      </c>
      <c r="Q22" s="81">
        <v>0.50275893062883314</v>
      </c>
      <c r="R22" s="180">
        <v>0.48166666666666669</v>
      </c>
      <c r="S22" s="180">
        <v>0.40630138083876433</v>
      </c>
      <c r="T22" s="180">
        <v>0.36065463088397931</v>
      </c>
      <c r="U22" s="180">
        <v>0.30930758218909871</v>
      </c>
      <c r="V22" s="180">
        <v>0.32153283160637219</v>
      </c>
    </row>
    <row r="23" spans="1:22" ht="12.75" customHeight="1" x14ac:dyDescent="0.2">
      <c r="A23" s="86" t="s">
        <v>170</v>
      </c>
      <c r="B23" s="279">
        <v>4</v>
      </c>
      <c r="C23" s="279">
        <v>3.19</v>
      </c>
      <c r="D23" s="81">
        <v>2.68</v>
      </c>
      <c r="E23" s="81">
        <v>4.51</v>
      </c>
      <c r="F23" s="279">
        <v>3.98</v>
      </c>
      <c r="G23" s="81">
        <v>3.4453539582542621</v>
      </c>
      <c r="H23" s="81">
        <v>2.8319396349140633</v>
      </c>
      <c r="I23" s="81">
        <v>4.4747001697324533</v>
      </c>
      <c r="J23" s="81">
        <v>3.7953401741034036</v>
      </c>
      <c r="K23" s="81">
        <v>3.0730886386281213</v>
      </c>
      <c r="L23" s="81">
        <v>2.5064280288672602</v>
      </c>
      <c r="M23" s="81">
        <v>4.157810453850038</v>
      </c>
      <c r="N23" s="81">
        <v>3.6777756461622628</v>
      </c>
      <c r="O23" s="81">
        <v>3.1041721534666555</v>
      </c>
      <c r="P23" s="81">
        <v>2.5787919503557348</v>
      </c>
      <c r="Q23" s="81">
        <v>3.3853679980990368</v>
      </c>
      <c r="R23" s="180">
        <v>2.9733333333333332</v>
      </c>
      <c r="S23" s="180">
        <v>2.5688784856723537</v>
      </c>
      <c r="T23" s="180">
        <v>2.0891961580364282</v>
      </c>
      <c r="U23" s="180">
        <v>2.5562968157285879</v>
      </c>
      <c r="V23" s="180">
        <v>2.2811516709326045</v>
      </c>
    </row>
    <row r="24" spans="1:22" ht="12.75" customHeight="1" x14ac:dyDescent="0.2">
      <c r="A24" s="86" t="s">
        <v>171</v>
      </c>
      <c r="B24" s="279">
        <v>0.42</v>
      </c>
      <c r="C24" s="279">
        <v>0.42</v>
      </c>
      <c r="D24" s="81">
        <v>0.94</v>
      </c>
      <c r="E24" s="81">
        <v>0.56000000000000005</v>
      </c>
      <c r="F24" s="279">
        <v>0.78</v>
      </c>
      <c r="G24" s="81">
        <v>0.87739243510809073</v>
      </c>
      <c r="H24" s="81">
        <v>0.93115062345589406</v>
      </c>
      <c r="I24" s="81">
        <v>0.86352076946711498</v>
      </c>
      <c r="J24" s="81">
        <v>1.2391346285104712</v>
      </c>
      <c r="K24" s="81">
        <v>0.13315830793259986</v>
      </c>
      <c r="L24" s="81">
        <v>0.76730872908213466</v>
      </c>
      <c r="M24" s="81">
        <v>0.63414222686746735</v>
      </c>
      <c r="N24" s="81">
        <v>0.66140685957648249</v>
      </c>
      <c r="O24" s="81">
        <v>0.74369885903044686</v>
      </c>
      <c r="P24" s="81">
        <v>0.65811930628158333</v>
      </c>
      <c r="Q24" s="81">
        <v>0.53624843970491776</v>
      </c>
      <c r="R24" s="180">
        <v>0.57999999999999996</v>
      </c>
      <c r="S24" s="180">
        <v>0.51</v>
      </c>
      <c r="T24" s="180">
        <v>0.52</v>
      </c>
      <c r="U24" s="180">
        <v>0.43</v>
      </c>
      <c r="V24" s="180">
        <v>0.35</v>
      </c>
    </row>
    <row r="25" spans="1:22" ht="12.75" customHeight="1" x14ac:dyDescent="0.2">
      <c r="A25" s="83" t="s">
        <v>135</v>
      </c>
      <c r="B25" s="280">
        <v>858</v>
      </c>
      <c r="C25" s="280">
        <v>746</v>
      </c>
      <c r="D25" s="84">
        <v>730</v>
      </c>
      <c r="E25" s="84">
        <v>783</v>
      </c>
      <c r="F25" s="280">
        <v>807</v>
      </c>
      <c r="G25" s="84">
        <v>806</v>
      </c>
      <c r="H25" s="84">
        <v>814</v>
      </c>
      <c r="I25" s="84">
        <v>800</v>
      </c>
      <c r="J25" s="84">
        <v>789</v>
      </c>
      <c r="K25" s="84">
        <v>749</v>
      </c>
      <c r="L25" s="84">
        <v>741</v>
      </c>
      <c r="M25" s="84">
        <v>717</v>
      </c>
      <c r="N25" s="84">
        <v>674</v>
      </c>
      <c r="O25" s="84">
        <v>641</v>
      </c>
      <c r="P25" s="84">
        <v>604</v>
      </c>
      <c r="Q25" s="84">
        <v>551</v>
      </c>
      <c r="R25" s="181">
        <v>516</v>
      </c>
      <c r="S25" s="181">
        <v>496</v>
      </c>
      <c r="T25" s="181">
        <v>481</v>
      </c>
      <c r="U25" s="181">
        <v>466</v>
      </c>
      <c r="V25" s="181">
        <v>446</v>
      </c>
    </row>
    <row r="26" spans="1:22" ht="12.75" customHeight="1" x14ac:dyDescent="0.2"/>
    <row r="29" spans="1:22" ht="15" x14ac:dyDescent="0.25">
      <c r="A29" s="234" t="s">
        <v>156</v>
      </c>
      <c r="B29" s="281"/>
      <c r="C29" s="281"/>
      <c r="D29" s="144"/>
      <c r="E29" s="144"/>
      <c r="F29" s="281"/>
      <c r="G29" s="144"/>
      <c r="H29" s="144"/>
      <c r="I29" s="144"/>
      <c r="J29" s="144"/>
      <c r="K29" s="144"/>
      <c r="L29" s="144"/>
      <c r="M29" s="144"/>
      <c r="R29" s="171"/>
      <c r="S29" s="171"/>
      <c r="T29" s="171"/>
      <c r="U29" s="171"/>
      <c r="V29" s="171"/>
    </row>
    <row r="30" spans="1:22" x14ac:dyDescent="0.2">
      <c r="A30" s="86"/>
      <c r="B30" s="277"/>
      <c r="C30" s="277"/>
      <c r="D30" s="86"/>
      <c r="E30" s="86"/>
      <c r="F30" s="277"/>
      <c r="G30" s="86"/>
      <c r="H30" s="86"/>
      <c r="I30" s="86"/>
      <c r="J30" s="86"/>
      <c r="K30" s="86"/>
      <c r="L30" s="86"/>
      <c r="M30" s="86"/>
    </row>
    <row r="31" spans="1:22" x14ac:dyDescent="0.2">
      <c r="B31" s="282"/>
      <c r="C31" s="282"/>
      <c r="D31" s="169"/>
      <c r="E31" s="169"/>
      <c r="F31" s="282"/>
      <c r="G31" s="169"/>
    </row>
    <row r="33" spans="1:16" x14ac:dyDescent="0.2">
      <c r="A33" s="86"/>
      <c r="B33" s="277"/>
      <c r="C33" s="277"/>
      <c r="D33" s="86"/>
      <c r="E33" s="86"/>
      <c r="F33" s="277"/>
      <c r="G33" s="86"/>
      <c r="H33" s="86"/>
      <c r="I33" s="86"/>
      <c r="J33" s="86"/>
      <c r="K33" s="86"/>
      <c r="L33" s="86"/>
      <c r="M33" s="86"/>
      <c r="N33" s="143"/>
      <c r="O33" s="143"/>
      <c r="P33" s="143"/>
    </row>
    <row r="34" spans="1:16" x14ac:dyDescent="0.2">
      <c r="A34" s="86"/>
      <c r="B34" s="277"/>
      <c r="C34" s="277"/>
      <c r="D34" s="86"/>
      <c r="E34" s="86"/>
      <c r="F34" s="277"/>
      <c r="G34" s="86"/>
      <c r="H34" s="86"/>
      <c r="I34" s="86"/>
      <c r="J34" s="86"/>
      <c r="K34" s="86"/>
      <c r="L34" s="86"/>
      <c r="M34" s="86"/>
      <c r="N34" s="143"/>
      <c r="O34" s="143"/>
      <c r="P34" s="143"/>
    </row>
  </sheetData>
  <pageMargins left="0.75" right="0.75" top="1" bottom="1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41"/>
  <sheetViews>
    <sheetView zoomScaleNormal="100" workbookViewId="0">
      <selection activeCell="D27" sqref="D27"/>
    </sheetView>
  </sheetViews>
  <sheetFormatPr defaultColWidth="8.85546875" defaultRowHeight="14.25" x14ac:dyDescent="0.2"/>
  <cols>
    <col min="1" max="1" width="42" style="4" customWidth="1"/>
    <col min="2" max="11" width="8.140625" style="4" bestFit="1" customWidth="1"/>
    <col min="12" max="13" width="9.42578125" style="4" customWidth="1"/>
    <col min="14" max="38" width="8.7109375" style="5" customWidth="1"/>
    <col min="39" max="39" width="16.28515625" style="37" customWidth="1"/>
    <col min="40" max="40" width="19.28515625" style="5" customWidth="1"/>
    <col min="41" max="16384" width="8.85546875" style="5"/>
  </cols>
  <sheetData>
    <row r="1" spans="1:40" s="107" customFormat="1" ht="24.95" customHeight="1" x14ac:dyDescent="0.25">
      <c r="A1" s="186" t="s">
        <v>70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6"/>
      <c r="AJ1" s="106"/>
      <c r="AM1" s="108"/>
    </row>
    <row r="2" spans="1:40" s="114" customFormat="1" ht="15" x14ac:dyDescent="0.25">
      <c r="A2" s="140" t="s">
        <v>5</v>
      </c>
      <c r="B2" s="154" t="s">
        <v>226</v>
      </c>
      <c r="C2" s="154" t="s">
        <v>209</v>
      </c>
      <c r="D2" s="154" t="s">
        <v>207</v>
      </c>
      <c r="E2" s="154" t="s">
        <v>204</v>
      </c>
      <c r="F2" s="154" t="s">
        <v>203</v>
      </c>
      <c r="G2" s="154" t="s">
        <v>36</v>
      </c>
      <c r="H2" s="154" t="s">
        <v>37</v>
      </c>
      <c r="I2" s="154" t="s">
        <v>38</v>
      </c>
      <c r="J2" s="141" t="s">
        <v>35</v>
      </c>
      <c r="K2" s="141" t="s">
        <v>34</v>
      </c>
      <c r="L2" s="141" t="s">
        <v>33</v>
      </c>
      <c r="M2" s="141" t="s">
        <v>32</v>
      </c>
      <c r="N2" s="141" t="s">
        <v>31</v>
      </c>
      <c r="O2" s="141" t="s">
        <v>30</v>
      </c>
      <c r="P2" s="141" t="s">
        <v>29</v>
      </c>
      <c r="Q2" s="141" t="s">
        <v>28</v>
      </c>
      <c r="R2" s="141" t="s">
        <v>27</v>
      </c>
      <c r="S2" s="141" t="s">
        <v>6</v>
      </c>
      <c r="T2" s="141" t="s">
        <v>7</v>
      </c>
      <c r="U2" s="141" t="s">
        <v>8</v>
      </c>
      <c r="V2" s="141" t="s">
        <v>9</v>
      </c>
      <c r="W2" s="141" t="s">
        <v>10</v>
      </c>
      <c r="X2" s="141" t="s">
        <v>11</v>
      </c>
      <c r="Y2" s="141" t="s">
        <v>12</v>
      </c>
      <c r="Z2" s="141" t="s">
        <v>13</v>
      </c>
      <c r="AA2" s="141" t="s">
        <v>14</v>
      </c>
      <c r="AB2" s="141" t="s">
        <v>15</v>
      </c>
      <c r="AC2" s="141" t="s">
        <v>16</v>
      </c>
      <c r="AD2" s="141" t="s">
        <v>17</v>
      </c>
      <c r="AE2" s="141" t="s">
        <v>18</v>
      </c>
      <c r="AF2" s="141" t="s">
        <v>19</v>
      </c>
      <c r="AG2" s="141" t="s">
        <v>20</v>
      </c>
      <c r="AH2" s="141" t="s">
        <v>21</v>
      </c>
      <c r="AI2" s="141" t="s">
        <v>22</v>
      </c>
      <c r="AJ2" s="141" t="s">
        <v>23</v>
      </c>
      <c r="AK2" s="141" t="s">
        <v>24</v>
      </c>
      <c r="AL2" s="141" t="s">
        <v>25</v>
      </c>
      <c r="AM2" s="112"/>
      <c r="AN2" s="113"/>
    </row>
    <row r="3" spans="1:40" x14ac:dyDescent="0.2">
      <c r="A3" s="117" t="s">
        <v>69</v>
      </c>
      <c r="B3" s="253">
        <v>512006</v>
      </c>
      <c r="C3" s="253">
        <v>443439</v>
      </c>
      <c r="D3" s="11">
        <v>419359</v>
      </c>
      <c r="E3" s="11">
        <v>418112</v>
      </c>
      <c r="F3" s="253">
        <v>465419</v>
      </c>
      <c r="G3" s="11">
        <v>449250</v>
      </c>
      <c r="H3" s="11">
        <v>437194.4</v>
      </c>
      <c r="I3" s="11">
        <v>430087.4</v>
      </c>
      <c r="J3" s="11">
        <v>424969.70196999999</v>
      </c>
      <c r="K3" s="11">
        <v>404831</v>
      </c>
      <c r="L3" s="11">
        <v>412815</v>
      </c>
      <c r="M3" s="11">
        <v>393462.7</v>
      </c>
      <c r="N3" s="11">
        <v>398947.12248000002</v>
      </c>
      <c r="O3" s="11">
        <v>353802.36343999999</v>
      </c>
      <c r="P3" s="11">
        <v>347229.19040000002</v>
      </c>
      <c r="Q3" s="11">
        <v>344462.17248000001</v>
      </c>
      <c r="R3" s="11">
        <v>321042.83616000001</v>
      </c>
      <c r="S3" s="11">
        <v>281313.99200000003</v>
      </c>
      <c r="T3" s="11">
        <v>270471.45851000003</v>
      </c>
      <c r="U3" s="11">
        <v>263302.92596999998</v>
      </c>
      <c r="V3" s="11">
        <v>241066</v>
      </c>
      <c r="W3" s="11">
        <v>217216</v>
      </c>
      <c r="X3" s="11">
        <v>204975</v>
      </c>
      <c r="Y3" s="11">
        <v>188406</v>
      </c>
      <c r="Z3" s="11">
        <v>180147.99999999997</v>
      </c>
      <c r="AA3" s="11">
        <v>153134.75191939302</v>
      </c>
      <c r="AB3" s="11">
        <v>148706.897358346</v>
      </c>
      <c r="AC3" s="11">
        <v>148756</v>
      </c>
      <c r="AD3" s="11">
        <v>144676.72370945493</v>
      </c>
      <c r="AE3" s="11">
        <v>122471.53100000002</v>
      </c>
      <c r="AF3" s="11">
        <v>132048.70500000002</v>
      </c>
      <c r="AG3" s="11">
        <v>127474.045</v>
      </c>
      <c r="AH3" s="11">
        <v>121096</v>
      </c>
      <c r="AI3" s="11">
        <v>111434</v>
      </c>
      <c r="AJ3" s="11">
        <v>99852</v>
      </c>
      <c r="AK3" s="11">
        <v>95236</v>
      </c>
      <c r="AL3" s="11">
        <v>99603.081999999995</v>
      </c>
    </row>
    <row r="4" spans="1:40" x14ac:dyDescent="0.2">
      <c r="A4" s="7"/>
      <c r="B4" s="254"/>
      <c r="C4" s="254"/>
      <c r="D4" s="9"/>
      <c r="E4" s="9"/>
      <c r="F4" s="254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40" ht="17.25" customHeight="1" x14ac:dyDescent="0.2">
      <c r="A5" s="215" t="s">
        <v>72</v>
      </c>
      <c r="B5" s="254">
        <v>-122200</v>
      </c>
      <c r="C5" s="254">
        <v>-120423</v>
      </c>
      <c r="D5" s="9">
        <v>-121387</v>
      </c>
      <c r="E5" s="9">
        <v>-127103</v>
      </c>
      <c r="F5" s="254">
        <v>-151407</v>
      </c>
      <c r="G5" s="9">
        <v>-116572.5</v>
      </c>
      <c r="H5" s="9">
        <v>-131838.5</v>
      </c>
      <c r="I5" s="9">
        <v>-136084</v>
      </c>
      <c r="J5" s="9">
        <v>-121664.512</v>
      </c>
      <c r="K5" s="9">
        <v>-107022</v>
      </c>
      <c r="L5" s="9">
        <v>-116132</v>
      </c>
      <c r="M5" s="9">
        <v>-113234</v>
      </c>
      <c r="N5" s="9">
        <v>-107481</v>
      </c>
      <c r="O5" s="9">
        <v>-97935</v>
      </c>
      <c r="P5" s="9">
        <v>-104087</v>
      </c>
      <c r="Q5" s="9">
        <v>-97062</v>
      </c>
      <c r="R5" s="9">
        <v>-96047</v>
      </c>
      <c r="S5" s="9">
        <v>-74406</v>
      </c>
      <c r="T5" s="9">
        <v>-81914</v>
      </c>
      <c r="U5" s="9">
        <v>-79397</v>
      </c>
      <c r="V5" s="9">
        <v>-70637.402000000089</v>
      </c>
      <c r="W5" s="9">
        <v>-58578</v>
      </c>
      <c r="X5" s="9">
        <v>-63002</v>
      </c>
      <c r="Y5" s="9">
        <v>-57481</v>
      </c>
      <c r="Z5" s="9">
        <v>-51861.000000000015</v>
      </c>
      <c r="AA5" s="9">
        <v>-45214.312554385004</v>
      </c>
      <c r="AB5" s="9">
        <v>-47018.153024682993</v>
      </c>
      <c r="AC5" s="9">
        <v>-49011</v>
      </c>
      <c r="AD5" s="9">
        <v>-46310.545896393996</v>
      </c>
      <c r="AE5" s="9">
        <v>-36209</v>
      </c>
      <c r="AF5" s="9">
        <v>-41473</v>
      </c>
      <c r="AG5" s="9">
        <v>-37233</v>
      </c>
      <c r="AH5" s="9">
        <v>-35244</v>
      </c>
      <c r="AI5" s="9">
        <v>-40432</v>
      </c>
      <c r="AJ5" s="9">
        <v>-37789</v>
      </c>
      <c r="AK5" s="9">
        <v>-33082</v>
      </c>
      <c r="AL5" s="9">
        <v>-27006.399999999994</v>
      </c>
    </row>
    <row r="6" spans="1:40" x14ac:dyDescent="0.2">
      <c r="A6" s="215" t="s">
        <v>73</v>
      </c>
      <c r="B6" s="254">
        <v>-100716</v>
      </c>
      <c r="C6" s="254">
        <v>-84310</v>
      </c>
      <c r="D6" s="9">
        <v>-71088</v>
      </c>
      <c r="E6" s="9">
        <v>-70231</v>
      </c>
      <c r="F6" s="254">
        <v>-58080</v>
      </c>
      <c r="G6" s="9">
        <v>-55464</v>
      </c>
      <c r="H6" s="9">
        <v>-53486</v>
      </c>
      <c r="I6" s="9">
        <v>-47929</v>
      </c>
      <c r="J6" s="9">
        <v>-41665</v>
      </c>
      <c r="K6" s="9">
        <v>-39801</v>
      </c>
      <c r="L6" s="9">
        <v>-39595</v>
      </c>
      <c r="M6" s="9">
        <v>-36958</v>
      </c>
      <c r="N6" s="9">
        <v>-36644</v>
      </c>
      <c r="O6" s="9">
        <v>-34719</v>
      </c>
      <c r="P6" s="9">
        <v>-33883</v>
      </c>
      <c r="Q6" s="9">
        <v>-33648</v>
      </c>
      <c r="R6" s="9">
        <v>-35996</v>
      </c>
      <c r="S6" s="9">
        <v>-34821</v>
      </c>
      <c r="T6" s="9">
        <v>-33908</v>
      </c>
      <c r="U6" s="9">
        <v>-33560</v>
      </c>
      <c r="V6" s="9">
        <v>-33250</v>
      </c>
      <c r="W6" s="9">
        <v>-32747</v>
      </c>
      <c r="X6" s="9">
        <v>-32690</v>
      </c>
      <c r="Y6" s="9">
        <v>-29824</v>
      </c>
      <c r="Z6" s="9">
        <v>-28784</v>
      </c>
      <c r="AA6" s="9">
        <v>-26852.653273399003</v>
      </c>
      <c r="AB6" s="9">
        <v>-24966.915455732</v>
      </c>
      <c r="AC6" s="9">
        <v>-22536</v>
      </c>
      <c r="AD6" s="9">
        <v>-20971.162577324998</v>
      </c>
      <c r="AE6" s="9">
        <v>-19015</v>
      </c>
      <c r="AF6" s="9">
        <v>-17632</v>
      </c>
      <c r="AG6" s="9">
        <v>-16639</v>
      </c>
      <c r="AH6" s="9">
        <v>-14521</v>
      </c>
      <c r="AI6" s="9">
        <v>-12371</v>
      </c>
      <c r="AJ6" s="9">
        <v>-9956</v>
      </c>
      <c r="AK6" s="9">
        <v>-8975</v>
      </c>
      <c r="AL6" s="9">
        <v>-9261</v>
      </c>
    </row>
    <row r="7" spans="1:40" x14ac:dyDescent="0.2">
      <c r="A7" s="216" t="s">
        <v>74</v>
      </c>
      <c r="B7" s="255">
        <v>-128485</v>
      </c>
      <c r="C7" s="255">
        <v>-126701</v>
      </c>
      <c r="D7" s="119">
        <v>-96841</v>
      </c>
      <c r="E7" s="119">
        <v>-94704</v>
      </c>
      <c r="F7" s="255">
        <v>-109761</v>
      </c>
      <c r="G7" s="119">
        <v>-105192.8</v>
      </c>
      <c r="H7" s="119">
        <v>-103064</v>
      </c>
      <c r="I7" s="119">
        <v>-111974.7</v>
      </c>
      <c r="J7" s="119">
        <v>-108987.72796999999</v>
      </c>
      <c r="K7" s="119">
        <v>-102927</v>
      </c>
      <c r="L7" s="119">
        <v>-110008</v>
      </c>
      <c r="M7" s="119">
        <v>-116447.6</v>
      </c>
      <c r="N7" s="119">
        <v>-105214.12247999999</v>
      </c>
      <c r="O7" s="119">
        <v>-96764.363440000001</v>
      </c>
      <c r="P7" s="119">
        <v>-92200.190400000007</v>
      </c>
      <c r="Q7" s="119">
        <v>-86152.172479999994</v>
      </c>
      <c r="R7" s="119">
        <v>-69347.836160000006</v>
      </c>
      <c r="S7" s="119">
        <v>-67618.991999999998</v>
      </c>
      <c r="T7" s="119">
        <v>-64217.458510000004</v>
      </c>
      <c r="U7" s="119">
        <v>-67561.925969999997</v>
      </c>
      <c r="V7" s="119">
        <v>-56848.597999999911</v>
      </c>
      <c r="W7" s="119">
        <v>-52504</v>
      </c>
      <c r="X7" s="119">
        <v>-52540</v>
      </c>
      <c r="Y7" s="119">
        <v>-49896</v>
      </c>
      <c r="Z7" s="119">
        <v>-43909</v>
      </c>
      <c r="AA7" s="119">
        <v>-36572.309438263997</v>
      </c>
      <c r="AB7" s="119">
        <v>-38018.865253537006</v>
      </c>
      <c r="AC7" s="119">
        <v>-36254</v>
      </c>
      <c r="AD7" s="119">
        <v>-40146.771093881078</v>
      </c>
      <c r="AE7" s="119">
        <v>-31150.654106420028</v>
      </c>
      <c r="AF7" s="119">
        <v>-33299.136893579998</v>
      </c>
      <c r="AG7" s="119">
        <v>-33536</v>
      </c>
      <c r="AH7" s="119">
        <v>-29082.360999999975</v>
      </c>
      <c r="AI7" s="119">
        <v>-24617</v>
      </c>
      <c r="AJ7" s="119">
        <v>-24947</v>
      </c>
      <c r="AK7" s="119">
        <v>-26889</v>
      </c>
      <c r="AL7" s="119">
        <v>-29580</v>
      </c>
    </row>
    <row r="8" spans="1:40" x14ac:dyDescent="0.2">
      <c r="A8" s="217" t="s">
        <v>75</v>
      </c>
      <c r="B8" s="253">
        <v>-351402</v>
      </c>
      <c r="C8" s="253">
        <f t="shared" ref="C8" si="0">SUM(C5:C7)</f>
        <v>-331434</v>
      </c>
      <c r="D8" s="11">
        <f t="shared" ref="D8" si="1">SUM(D5:D7)</f>
        <v>-289316</v>
      </c>
      <c r="E8" s="11">
        <v>-292038</v>
      </c>
      <c r="F8" s="253">
        <v>-319248</v>
      </c>
      <c r="G8" s="11">
        <v>-277229.3</v>
      </c>
      <c r="H8" s="11">
        <v>-288388.5</v>
      </c>
      <c r="I8" s="11">
        <v>-295987.7</v>
      </c>
      <c r="J8" s="11">
        <v>-272317.23997</v>
      </c>
      <c r="K8" s="11">
        <v>-249750</v>
      </c>
      <c r="L8" s="11">
        <v>-265735</v>
      </c>
      <c r="M8" s="11">
        <v>-266639.59999999998</v>
      </c>
      <c r="N8" s="11">
        <v>-249339.12247999999</v>
      </c>
      <c r="O8" s="11">
        <v>-229418.36343999999</v>
      </c>
      <c r="P8" s="11">
        <v>-230170.19040000002</v>
      </c>
      <c r="Q8" s="11">
        <v>-216862.17248000001</v>
      </c>
      <c r="R8" s="11">
        <v>-201390.83616000001</v>
      </c>
      <c r="S8" s="11">
        <v>-176845.992</v>
      </c>
      <c r="T8" s="11">
        <v>-180039.45851</v>
      </c>
      <c r="U8" s="11">
        <v>-180518.92596999998</v>
      </c>
      <c r="V8" s="11">
        <v>-160736</v>
      </c>
      <c r="W8" s="11">
        <v>-143829</v>
      </c>
      <c r="X8" s="11">
        <v>-148232</v>
      </c>
      <c r="Y8" s="11">
        <v>-137201</v>
      </c>
      <c r="Z8" s="11">
        <v>-124554.00000000001</v>
      </c>
      <c r="AA8" s="11">
        <v>-108639.275266048</v>
      </c>
      <c r="AB8" s="11">
        <v>-110003.933733952</v>
      </c>
      <c r="AC8" s="11">
        <v>-107801</v>
      </c>
      <c r="AD8" s="11">
        <v>-107428.47956760006</v>
      </c>
      <c r="AE8" s="11">
        <v>-86374.654106420028</v>
      </c>
      <c r="AF8" s="11">
        <v>-92404.136893579998</v>
      </c>
      <c r="AG8" s="11">
        <v>-87408</v>
      </c>
      <c r="AH8" s="11">
        <v>-78847.360999999975</v>
      </c>
      <c r="AI8" s="11">
        <v>-77420</v>
      </c>
      <c r="AJ8" s="11">
        <v>-72692</v>
      </c>
      <c r="AK8" s="11">
        <v>-68946</v>
      </c>
      <c r="AL8" s="11">
        <v>-65847.399999999994</v>
      </c>
    </row>
    <row r="9" spans="1:40" x14ac:dyDescent="0.2">
      <c r="A9" s="218"/>
      <c r="B9" s="256"/>
      <c r="C9" s="256"/>
      <c r="D9" s="120"/>
      <c r="E9" s="120"/>
      <c r="F9" s="256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</row>
    <row r="10" spans="1:40" x14ac:dyDescent="0.2">
      <c r="A10" s="219" t="s">
        <v>44</v>
      </c>
      <c r="B10" s="257">
        <v>160604</v>
      </c>
      <c r="C10" s="257">
        <f t="shared" ref="C10" si="2">C3+C8</f>
        <v>112005</v>
      </c>
      <c r="D10" s="133">
        <v>130042</v>
      </c>
      <c r="E10" s="133">
        <v>126074</v>
      </c>
      <c r="F10" s="257">
        <v>146171</v>
      </c>
      <c r="G10" s="133">
        <v>172020.7</v>
      </c>
      <c r="H10" s="133">
        <v>148805.90000000002</v>
      </c>
      <c r="I10" s="133">
        <v>134099.70000000001</v>
      </c>
      <c r="J10" s="133">
        <v>152652.462</v>
      </c>
      <c r="K10" s="133">
        <v>155081</v>
      </c>
      <c r="L10" s="133">
        <v>147080</v>
      </c>
      <c r="M10" s="133">
        <v>126823.10000000003</v>
      </c>
      <c r="N10" s="133">
        <v>149608.00000000003</v>
      </c>
      <c r="O10" s="133">
        <v>124384</v>
      </c>
      <c r="P10" s="133">
        <v>117059</v>
      </c>
      <c r="Q10" s="133">
        <v>127600</v>
      </c>
      <c r="R10" s="133">
        <v>119652</v>
      </c>
      <c r="S10" s="133">
        <v>104468.00000000003</v>
      </c>
      <c r="T10" s="133">
        <v>90432.000000000029</v>
      </c>
      <c r="U10" s="133">
        <v>82784</v>
      </c>
      <c r="V10" s="133">
        <v>80330</v>
      </c>
      <c r="W10" s="133">
        <v>73387</v>
      </c>
      <c r="X10" s="133">
        <v>56743</v>
      </c>
      <c r="Y10" s="133">
        <v>51205</v>
      </c>
      <c r="Z10" s="133">
        <v>55593.999999999956</v>
      </c>
      <c r="AA10" s="133">
        <v>44495.476653345017</v>
      </c>
      <c r="AB10" s="133">
        <v>38702.963624394004</v>
      </c>
      <c r="AC10" s="133">
        <v>40955</v>
      </c>
      <c r="AD10" s="133">
        <v>37248.24414185487</v>
      </c>
      <c r="AE10" s="133">
        <v>36096.876893579989</v>
      </c>
      <c r="AF10" s="133">
        <v>39644.568106420018</v>
      </c>
      <c r="AG10" s="133">
        <v>40066.044999999998</v>
      </c>
      <c r="AH10" s="133">
        <v>42248.639000000025</v>
      </c>
      <c r="AI10" s="133">
        <v>34014</v>
      </c>
      <c r="AJ10" s="133">
        <v>27160</v>
      </c>
      <c r="AK10" s="133">
        <v>26290</v>
      </c>
      <c r="AL10" s="133">
        <v>33755.682000000001</v>
      </c>
    </row>
    <row r="11" spans="1:40" x14ac:dyDescent="0.2">
      <c r="A11" s="220" t="s">
        <v>144</v>
      </c>
      <c r="B11" s="258"/>
      <c r="C11" s="258">
        <f>C10/C3</f>
        <v>0.25258265511152606</v>
      </c>
      <c r="D11" s="13"/>
      <c r="E11" s="13">
        <v>0.30199999999999999</v>
      </c>
      <c r="F11" s="258">
        <v>0.31406324193898399</v>
      </c>
      <c r="G11" s="13">
        <v>0.38290484140233721</v>
      </c>
      <c r="H11" s="13">
        <v>0.34036377443423288</v>
      </c>
      <c r="I11" s="13">
        <v>0.31179505541901986</v>
      </c>
      <c r="J11" s="13">
        <v>0.35920787127261189</v>
      </c>
      <c r="K11" s="13">
        <v>0.38307631949706134</v>
      </c>
      <c r="L11" s="13">
        <v>0.35628512208628871</v>
      </c>
      <c r="M11" s="13">
        <v>0.322324210972389</v>
      </c>
      <c r="N11" s="13">
        <v>0.37500709134078331</v>
      </c>
      <c r="O11" s="13">
        <v>0.35156350791617541</v>
      </c>
      <c r="P11" s="13">
        <v>0.33712315449386832</v>
      </c>
      <c r="Q11" s="13">
        <v>0.37043254729924996</v>
      </c>
      <c r="R11" s="13">
        <v>0.37269792851060013</v>
      </c>
      <c r="S11" s="13">
        <v>0.37135728392777567</v>
      </c>
      <c r="T11" s="13">
        <v>0.334349511398285</v>
      </c>
      <c r="U11" s="13">
        <v>0.31440592501973252</v>
      </c>
      <c r="V11" s="13">
        <v>0.33322824454713645</v>
      </c>
      <c r="W11" s="13">
        <v>0.33785264437242191</v>
      </c>
      <c r="X11" s="13">
        <v>0.27682888157092328</v>
      </c>
      <c r="Y11" s="13">
        <v>0.27178009192913177</v>
      </c>
      <c r="Z11" s="13">
        <v>0.30860181628438821</v>
      </c>
      <c r="AA11" s="13">
        <v>0.29056419980205744</v>
      </c>
      <c r="AB11" s="13">
        <v>0.26026340614941118</v>
      </c>
      <c r="AC11" s="13">
        <v>0.27531662588399797</v>
      </c>
      <c r="AD11" s="13">
        <v>0.25745844381061705</v>
      </c>
      <c r="AE11" s="13">
        <v>0.29473777052725791</v>
      </c>
      <c r="AF11" s="13">
        <v>0.30022816202551972</v>
      </c>
      <c r="AG11" s="13">
        <v>0.31430747333702325</v>
      </c>
      <c r="AH11" s="13">
        <v>0.34888550406289248</v>
      </c>
      <c r="AI11" s="13">
        <v>0.30523897553708923</v>
      </c>
      <c r="AJ11" s="13">
        <v>0.27200256379441573</v>
      </c>
      <c r="AK11" s="13">
        <v>0.27605107312360871</v>
      </c>
      <c r="AL11" s="13">
        <v>0.33890198297277591</v>
      </c>
    </row>
    <row r="12" spans="1:40" x14ac:dyDescent="0.2">
      <c r="A12" s="215"/>
      <c r="B12" s="258"/>
      <c r="C12" s="258"/>
      <c r="D12" s="13"/>
      <c r="E12" s="13"/>
      <c r="F12" s="258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</row>
    <row r="13" spans="1:40" x14ac:dyDescent="0.2">
      <c r="A13" s="216" t="s">
        <v>45</v>
      </c>
      <c r="B13" s="255">
        <v>-33628</v>
      </c>
      <c r="C13" s="255">
        <v>-27547</v>
      </c>
      <c r="D13" s="119">
        <v>792</v>
      </c>
      <c r="E13" s="119">
        <v>4863</v>
      </c>
      <c r="F13" s="255">
        <v>-4131</v>
      </c>
      <c r="G13" s="119">
        <v>-1614</v>
      </c>
      <c r="H13" s="119">
        <v>3148.5</v>
      </c>
      <c r="I13" s="119">
        <v>23676.6</v>
      </c>
      <c r="J13" s="119">
        <v>-81</v>
      </c>
      <c r="K13" s="119">
        <v>-1836</v>
      </c>
      <c r="L13" s="119">
        <v>2106.6</v>
      </c>
      <c r="M13" s="119">
        <v>-1883.6</v>
      </c>
      <c r="N13" s="119">
        <v>4151</v>
      </c>
      <c r="O13" s="119">
        <v>159</v>
      </c>
      <c r="P13" s="119">
        <v>1050</v>
      </c>
      <c r="Q13" s="119">
        <v>4218</v>
      </c>
      <c r="R13" s="119">
        <v>1221</v>
      </c>
      <c r="S13" s="119">
        <v>389</v>
      </c>
      <c r="T13" s="119">
        <v>513</v>
      </c>
      <c r="U13" s="119">
        <v>-448</v>
      </c>
      <c r="V13" s="119">
        <v>4099</v>
      </c>
      <c r="W13" s="119">
        <v>-14</v>
      </c>
      <c r="X13" s="119">
        <v>925</v>
      </c>
      <c r="Y13" s="119">
        <v>-640</v>
      </c>
      <c r="Z13" s="119">
        <v>4217</v>
      </c>
      <c r="AA13" s="119">
        <v>-816.99569195900358</v>
      </c>
      <c r="AB13" s="119">
        <v>3965.4007374480029</v>
      </c>
      <c r="AC13" s="119">
        <v>-4415</v>
      </c>
      <c r="AD13" s="119">
        <v>237.54392742402001</v>
      </c>
      <c r="AE13" s="119">
        <v>-1978</v>
      </c>
      <c r="AF13" s="119">
        <v>1357</v>
      </c>
      <c r="AG13" s="119">
        <v>-1410</v>
      </c>
      <c r="AH13" s="119">
        <v>-2020.712</v>
      </c>
      <c r="AI13" s="119">
        <v>646</v>
      </c>
      <c r="AJ13" s="119">
        <v>1424</v>
      </c>
      <c r="AK13" s="119">
        <v>-768</v>
      </c>
      <c r="AL13" s="119">
        <v>-1787</v>
      </c>
    </row>
    <row r="14" spans="1:40" x14ac:dyDescent="0.2">
      <c r="A14" s="221" t="s">
        <v>46</v>
      </c>
      <c r="B14" s="253">
        <v>126977</v>
      </c>
      <c r="C14" s="253">
        <f>C10+C13</f>
        <v>84458</v>
      </c>
      <c r="D14" s="11">
        <f>D10+D13</f>
        <v>130834</v>
      </c>
      <c r="E14" s="11">
        <v>130937</v>
      </c>
      <c r="F14" s="253">
        <v>142040</v>
      </c>
      <c r="G14" s="11">
        <v>170406.7</v>
      </c>
      <c r="H14" s="11">
        <v>151954.40000000002</v>
      </c>
      <c r="I14" s="11">
        <v>157776.30000000002</v>
      </c>
      <c r="J14" s="11">
        <v>152571.462</v>
      </c>
      <c r="K14" s="11">
        <v>153245</v>
      </c>
      <c r="L14" s="11">
        <v>149186.6</v>
      </c>
      <c r="M14" s="11">
        <v>124939.50000000003</v>
      </c>
      <c r="N14" s="11">
        <v>153759.00000000003</v>
      </c>
      <c r="O14" s="11">
        <v>124543</v>
      </c>
      <c r="P14" s="11">
        <v>118109</v>
      </c>
      <c r="Q14" s="11">
        <v>131818</v>
      </c>
      <c r="R14" s="11">
        <v>120873</v>
      </c>
      <c r="S14" s="11">
        <v>104857.00000000003</v>
      </c>
      <c r="T14" s="11">
        <v>90945.000000000029</v>
      </c>
      <c r="U14" s="11">
        <v>82336</v>
      </c>
      <c r="V14" s="11">
        <v>84429</v>
      </c>
      <c r="W14" s="11">
        <v>73373</v>
      </c>
      <c r="X14" s="11">
        <v>57668</v>
      </c>
      <c r="Y14" s="11">
        <v>50565</v>
      </c>
      <c r="Z14" s="11">
        <v>59810.999999999956</v>
      </c>
      <c r="AA14" s="11">
        <v>43678.480961386012</v>
      </c>
      <c r="AB14" s="11">
        <v>42668.36436184201</v>
      </c>
      <c r="AC14" s="11">
        <v>36540</v>
      </c>
      <c r="AD14" s="11">
        <v>37485.788069278889</v>
      </c>
      <c r="AE14" s="11">
        <v>34118.876893579989</v>
      </c>
      <c r="AF14" s="11">
        <v>41001.568106420018</v>
      </c>
      <c r="AG14" s="11">
        <v>38656.044999999998</v>
      </c>
      <c r="AH14" s="11">
        <v>40227.927000000025</v>
      </c>
      <c r="AI14" s="11">
        <v>34660</v>
      </c>
      <c r="AJ14" s="11">
        <v>28584</v>
      </c>
      <c r="AK14" s="11">
        <v>25522</v>
      </c>
      <c r="AL14" s="11">
        <v>31968.682000000001</v>
      </c>
    </row>
    <row r="15" spans="1:40" x14ac:dyDescent="0.2">
      <c r="A15" s="215"/>
      <c r="B15" s="254"/>
      <c r="C15" s="254"/>
      <c r="D15" s="9"/>
      <c r="E15" s="9"/>
      <c r="F15" s="25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</row>
    <row r="16" spans="1:40" x14ac:dyDescent="0.2">
      <c r="A16" s="222" t="s">
        <v>76</v>
      </c>
      <c r="B16" s="255">
        <v>-14371</v>
      </c>
      <c r="C16" s="255">
        <v>-8374</v>
      </c>
      <c r="D16" s="119">
        <v>-10885</v>
      </c>
      <c r="E16" s="119">
        <v>-10706</v>
      </c>
      <c r="F16" s="255">
        <v>-5416</v>
      </c>
      <c r="G16" s="119">
        <v>-14984</v>
      </c>
      <c r="H16" s="119">
        <v>-12612</v>
      </c>
      <c r="I16" s="119">
        <v>-11937</v>
      </c>
      <c r="J16" s="119">
        <v>2175.9769000000001</v>
      </c>
      <c r="K16" s="119">
        <v>-11631.998449999999</v>
      </c>
      <c r="L16" s="119">
        <v>-13340.4</v>
      </c>
      <c r="M16" s="119">
        <v>-9898.7000000000007</v>
      </c>
      <c r="N16" s="119">
        <v>-9856.1</v>
      </c>
      <c r="O16" s="119">
        <v>-10102</v>
      </c>
      <c r="P16" s="119">
        <v>-9696.7999999999993</v>
      </c>
      <c r="Q16" s="119">
        <v>-10595.2</v>
      </c>
      <c r="R16" s="119">
        <v>-7212.4</v>
      </c>
      <c r="S16" s="119">
        <v>-8097.1</v>
      </c>
      <c r="T16" s="119">
        <v>-6551.7</v>
      </c>
      <c r="U16" s="119">
        <v>-7219.05</v>
      </c>
      <c r="V16" s="119">
        <v>-7305</v>
      </c>
      <c r="W16" s="119">
        <v>-5867.6</v>
      </c>
      <c r="X16" s="119">
        <v>-5182.3999999999996</v>
      </c>
      <c r="Y16" s="119">
        <v>-4438</v>
      </c>
      <c r="Z16" s="119">
        <v>-6306.0769632752699</v>
      </c>
      <c r="AA16" s="119">
        <v>-3459.1693312647226</v>
      </c>
      <c r="AB16" s="119">
        <v>-3093.4710000000005</v>
      </c>
      <c r="AC16" s="119">
        <v>-2700</v>
      </c>
      <c r="AD16" s="119">
        <v>-3534.3329331885716</v>
      </c>
      <c r="AE16" s="119">
        <v>-3301.9299164601925</v>
      </c>
      <c r="AF16" s="119">
        <v>-4264.5170835398076</v>
      </c>
      <c r="AG16" s="119">
        <v>-4020</v>
      </c>
      <c r="AH16" s="119">
        <v>-3592.4080000000004</v>
      </c>
      <c r="AI16" s="119">
        <v>-3706.9999999999991</v>
      </c>
      <c r="AJ16" s="119">
        <v>-3447</v>
      </c>
      <c r="AK16" s="122">
        <v>-2633.9229999999998</v>
      </c>
      <c r="AL16" s="122">
        <v>-2943</v>
      </c>
    </row>
    <row r="17" spans="1:40" x14ac:dyDescent="0.2">
      <c r="A17" s="219" t="s">
        <v>77</v>
      </c>
      <c r="B17" s="257">
        <v>112605</v>
      </c>
      <c r="C17" s="257">
        <f t="shared" ref="C17" si="3">C14+C16</f>
        <v>76084</v>
      </c>
      <c r="D17" s="133">
        <f t="shared" ref="D17" si="4">D14+D16</f>
        <v>119949</v>
      </c>
      <c r="E17" s="133">
        <v>120231</v>
      </c>
      <c r="F17" s="257">
        <v>136624</v>
      </c>
      <c r="G17" s="133">
        <v>155422.70000000001</v>
      </c>
      <c r="H17" s="133">
        <v>139342.40000000002</v>
      </c>
      <c r="I17" s="133">
        <v>145839.30000000002</v>
      </c>
      <c r="J17" s="133">
        <v>154747.43890000001</v>
      </c>
      <c r="K17" s="133">
        <v>141613.00154999999</v>
      </c>
      <c r="L17" s="133">
        <v>135846.20000000001</v>
      </c>
      <c r="M17" s="133">
        <v>115040.80000000003</v>
      </c>
      <c r="N17" s="133">
        <v>143902.90000000002</v>
      </c>
      <c r="O17" s="133">
        <v>114441</v>
      </c>
      <c r="P17" s="133">
        <v>108412.2</v>
      </c>
      <c r="Q17" s="133">
        <v>121222.8</v>
      </c>
      <c r="R17" s="133">
        <v>113660.6</v>
      </c>
      <c r="S17" s="133">
        <v>96759.900000000023</v>
      </c>
      <c r="T17" s="133">
        <v>84393.300000000032</v>
      </c>
      <c r="U17" s="133">
        <v>75116.95</v>
      </c>
      <c r="V17" s="133">
        <v>77124</v>
      </c>
      <c r="W17" s="133">
        <v>67505.399999999994</v>
      </c>
      <c r="X17" s="133">
        <v>52485.599999999999</v>
      </c>
      <c r="Y17" s="133">
        <v>46127</v>
      </c>
      <c r="Z17" s="133">
        <v>53504.923036724686</v>
      </c>
      <c r="AA17" s="133">
        <v>40219.311630121287</v>
      </c>
      <c r="AB17" s="133">
        <v>39574.893361842012</v>
      </c>
      <c r="AC17" s="133">
        <v>33840</v>
      </c>
      <c r="AD17" s="133">
        <v>33951.455136090321</v>
      </c>
      <c r="AE17" s="133">
        <v>30816.946977119798</v>
      </c>
      <c r="AF17" s="133">
        <v>36737.051022880209</v>
      </c>
      <c r="AG17" s="133">
        <v>34636.044999999998</v>
      </c>
      <c r="AH17" s="133">
        <v>36635.519000000022</v>
      </c>
      <c r="AI17" s="133">
        <v>30953</v>
      </c>
      <c r="AJ17" s="133">
        <v>25137</v>
      </c>
      <c r="AK17" s="133">
        <v>22888.077000000001</v>
      </c>
      <c r="AL17" s="133">
        <v>29025.682000000001</v>
      </c>
    </row>
    <row r="18" spans="1:40" x14ac:dyDescent="0.2">
      <c r="A18" s="221"/>
      <c r="B18" s="253"/>
      <c r="C18" s="253"/>
      <c r="D18" s="11"/>
      <c r="E18" s="11"/>
      <c r="F18" s="253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</row>
    <row r="19" spans="1:40" s="37" customFormat="1" x14ac:dyDescent="0.2">
      <c r="A19" s="109" t="s">
        <v>145</v>
      </c>
      <c r="B19" s="29"/>
      <c r="C19" s="29"/>
      <c r="D19" s="18"/>
      <c r="E19" s="18"/>
      <c r="F19" s="29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</row>
    <row r="20" spans="1:40" s="17" customFormat="1" ht="15.75" customHeight="1" x14ac:dyDescent="0.2">
      <c r="A20" s="109"/>
      <c r="B20" s="29"/>
      <c r="C20" s="29"/>
      <c r="D20" s="18"/>
      <c r="E20" s="18"/>
      <c r="F20" s="29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01"/>
      <c r="AN20" s="5"/>
    </row>
    <row r="21" spans="1:40" s="17" customFormat="1" x14ac:dyDescent="0.2">
      <c r="A21" s="109" t="s">
        <v>77</v>
      </c>
      <c r="B21" s="259">
        <v>112605</v>
      </c>
      <c r="C21" s="259">
        <f t="shared" ref="C21" si="5">C17</f>
        <v>76084</v>
      </c>
      <c r="D21" s="124">
        <f t="shared" ref="D21" si="6">D17</f>
        <v>119949</v>
      </c>
      <c r="E21" s="124">
        <v>120231</v>
      </c>
      <c r="F21" s="259">
        <v>136624</v>
      </c>
      <c r="G21" s="124">
        <v>155422.70000000001</v>
      </c>
      <c r="H21" s="124">
        <v>139342.40000000002</v>
      </c>
      <c r="I21" s="124">
        <v>145839.30000000002</v>
      </c>
      <c r="J21" s="124">
        <v>154747.43890000001</v>
      </c>
      <c r="K21" s="124">
        <v>141613.00154999999</v>
      </c>
      <c r="L21" s="124">
        <v>135846.20000000001</v>
      </c>
      <c r="M21" s="124">
        <v>115040.80000000003</v>
      </c>
      <c r="N21" s="124">
        <v>143902.90000000002</v>
      </c>
      <c r="O21" s="124">
        <v>114441</v>
      </c>
      <c r="P21" s="124">
        <v>108412.2</v>
      </c>
      <c r="Q21" s="124">
        <v>121222.8</v>
      </c>
      <c r="R21" s="124">
        <v>113660.6</v>
      </c>
      <c r="S21" s="124">
        <v>96759.900000000023</v>
      </c>
      <c r="T21" s="124">
        <v>84393.300000000032</v>
      </c>
      <c r="U21" s="124">
        <v>75116.95</v>
      </c>
      <c r="V21" s="124">
        <v>77124</v>
      </c>
      <c r="W21" s="124">
        <v>67505.399999999994</v>
      </c>
      <c r="X21" s="124">
        <v>52485.599999999999</v>
      </c>
      <c r="Y21" s="124">
        <v>46127</v>
      </c>
      <c r="Z21" s="124">
        <v>53504.923036724686</v>
      </c>
      <c r="AA21" s="124">
        <v>40219.311630121287</v>
      </c>
      <c r="AB21" s="124">
        <v>39574.893361842012</v>
      </c>
      <c r="AC21" s="124">
        <v>33840</v>
      </c>
      <c r="AD21" s="124">
        <v>33951.455136090321</v>
      </c>
      <c r="AE21" s="124">
        <v>30816.946977119798</v>
      </c>
      <c r="AF21" s="124">
        <v>36737.051022880209</v>
      </c>
      <c r="AG21" s="124">
        <v>34636.044999999998</v>
      </c>
      <c r="AH21" s="124">
        <v>36635.519000000022</v>
      </c>
      <c r="AI21" s="124">
        <v>30953</v>
      </c>
      <c r="AJ21" s="124">
        <v>25137</v>
      </c>
      <c r="AK21" s="124">
        <v>22888.077000000001</v>
      </c>
      <c r="AL21" s="124">
        <v>29025.682000000001</v>
      </c>
      <c r="AM21" s="101"/>
      <c r="AN21" s="5"/>
    </row>
    <row r="22" spans="1:40" s="17" customFormat="1" x14ac:dyDescent="0.2">
      <c r="A22" s="223"/>
      <c r="B22" s="260"/>
      <c r="C22" s="260"/>
      <c r="D22" s="14"/>
      <c r="E22" s="14"/>
      <c r="F22" s="260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1"/>
      <c r="AL22" s="11"/>
      <c r="AM22" s="101"/>
      <c r="AN22" s="5"/>
    </row>
    <row r="23" spans="1:40" s="2" customFormat="1" ht="15" customHeight="1" x14ac:dyDescent="0.2">
      <c r="A23" s="221" t="s">
        <v>146</v>
      </c>
      <c r="B23" s="29"/>
      <c r="C23" s="29"/>
      <c r="D23" s="18"/>
      <c r="E23" s="18"/>
      <c r="F23" s="29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03"/>
      <c r="AN23" s="5"/>
    </row>
    <row r="24" spans="1:40" s="2" customFormat="1" ht="25.5" x14ac:dyDescent="0.2">
      <c r="A24" s="215" t="s">
        <v>147</v>
      </c>
      <c r="B24" s="254">
        <v>81372</v>
      </c>
      <c r="C24" s="254">
        <v>45955</v>
      </c>
      <c r="D24" s="9">
        <v>4154</v>
      </c>
      <c r="E24" s="9">
        <v>6560</v>
      </c>
      <c r="F24" s="254">
        <v>-7940</v>
      </c>
      <c r="G24" s="9">
        <v>-8124</v>
      </c>
      <c r="H24" s="9">
        <v>6475</v>
      </c>
      <c r="I24" s="9">
        <v>17291</v>
      </c>
      <c r="J24" s="9">
        <v>18687</v>
      </c>
      <c r="K24" s="9">
        <v>-5619</v>
      </c>
      <c r="L24" s="9">
        <v>229</v>
      </c>
      <c r="M24" s="9">
        <v>229</v>
      </c>
      <c r="N24" s="9">
        <v>-5968</v>
      </c>
      <c r="O24" s="9">
        <v>11724</v>
      </c>
      <c r="P24" s="9">
        <v>8546</v>
      </c>
      <c r="Q24" s="9">
        <v>1043</v>
      </c>
      <c r="R24" s="9">
        <v>-18392</v>
      </c>
      <c r="S24" s="9">
        <v>9193</v>
      </c>
      <c r="T24" s="9">
        <v>-3435</v>
      </c>
      <c r="U24" s="9">
        <v>-8323</v>
      </c>
      <c r="V24" s="9">
        <v>8645</v>
      </c>
      <c r="W24" s="9">
        <v>-476</v>
      </c>
      <c r="X24" s="9">
        <v>8001</v>
      </c>
      <c r="Y24" s="9">
        <v>-2</v>
      </c>
      <c r="Z24" s="9">
        <v>6209.7803273999989</v>
      </c>
      <c r="AA24" s="9">
        <v>-2446.7088519999998</v>
      </c>
      <c r="AB24" s="9">
        <v>10542.7421256</v>
      </c>
      <c r="AC24" s="9">
        <v>-5978</v>
      </c>
      <c r="AD24" s="9">
        <v>5975</v>
      </c>
      <c r="AE24" s="9">
        <v>-7880</v>
      </c>
      <c r="AF24" s="9">
        <v>-1838</v>
      </c>
      <c r="AG24" s="9">
        <v>-694</v>
      </c>
      <c r="AH24" s="9">
        <v>-5637</v>
      </c>
      <c r="AI24" s="15">
        <v>2295</v>
      </c>
      <c r="AJ24" s="15">
        <v>2959</v>
      </c>
      <c r="AK24" s="15">
        <v>-528</v>
      </c>
      <c r="AL24" s="15">
        <v>-1711</v>
      </c>
      <c r="AM24" s="103"/>
      <c r="AN24" s="5"/>
    </row>
    <row r="25" spans="1:40" s="2" customFormat="1" x14ac:dyDescent="0.2">
      <c r="A25" s="215" t="s">
        <v>148</v>
      </c>
      <c r="B25" s="261"/>
      <c r="C25" s="261"/>
      <c r="D25" s="15"/>
      <c r="E25" s="15"/>
      <c r="F25" s="261"/>
      <c r="G25" s="15"/>
      <c r="H25" s="15"/>
      <c r="I25" s="15"/>
      <c r="J25" s="15"/>
      <c r="K25" s="15"/>
      <c r="L25" s="15"/>
      <c r="M25" s="15"/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03"/>
      <c r="AN25" s="5"/>
    </row>
    <row r="26" spans="1:40" s="2" customFormat="1" x14ac:dyDescent="0.2">
      <c r="A26" s="224" t="s">
        <v>149</v>
      </c>
      <c r="B26" s="262"/>
      <c r="C26" s="262"/>
      <c r="D26" s="123"/>
      <c r="E26" s="123"/>
      <c r="F26" s="262"/>
      <c r="G26" s="123"/>
      <c r="H26" s="123"/>
      <c r="I26" s="123"/>
      <c r="J26" s="123"/>
      <c r="K26" s="123"/>
      <c r="L26" s="123"/>
      <c r="M26" s="123"/>
      <c r="N26" s="123">
        <v>0</v>
      </c>
      <c r="O26" s="123">
        <v>0</v>
      </c>
      <c r="P26" s="123">
        <v>0</v>
      </c>
      <c r="Q26" s="123">
        <v>0</v>
      </c>
      <c r="R26" s="123">
        <v>0</v>
      </c>
      <c r="S26" s="123">
        <v>0</v>
      </c>
      <c r="T26" s="123">
        <v>0</v>
      </c>
      <c r="U26" s="123">
        <v>0</v>
      </c>
      <c r="V26" s="123">
        <v>0</v>
      </c>
      <c r="W26" s="123">
        <v>0</v>
      </c>
      <c r="X26" s="123">
        <v>0</v>
      </c>
      <c r="Y26" s="123">
        <v>0</v>
      </c>
      <c r="Z26" s="123">
        <v>0</v>
      </c>
      <c r="AA26" s="123">
        <v>0</v>
      </c>
      <c r="AB26" s="123">
        <v>0</v>
      </c>
      <c r="AC26" s="123">
        <v>0</v>
      </c>
      <c r="AD26" s="123">
        <v>0</v>
      </c>
      <c r="AE26" s="123">
        <v>0</v>
      </c>
      <c r="AF26" s="123">
        <v>0</v>
      </c>
      <c r="AG26" s="123">
        <v>0</v>
      </c>
      <c r="AH26" s="123">
        <v>0</v>
      </c>
      <c r="AI26" s="123">
        <v>0</v>
      </c>
      <c r="AJ26" s="123">
        <v>0</v>
      </c>
      <c r="AK26" s="123">
        <v>0</v>
      </c>
      <c r="AL26" s="123">
        <v>0</v>
      </c>
      <c r="AM26" s="103"/>
      <c r="AN26" s="5"/>
    </row>
    <row r="27" spans="1:40" s="2" customFormat="1" ht="25.5" x14ac:dyDescent="0.2">
      <c r="A27" s="219" t="s">
        <v>87</v>
      </c>
      <c r="B27" s="263">
        <v>81372</v>
      </c>
      <c r="C27" s="263">
        <f t="shared" ref="C27" si="7">SUM(C24:C26)</f>
        <v>45955</v>
      </c>
      <c r="D27" s="125">
        <f t="shared" ref="D27" si="8">SUM(D24:D26)</f>
        <v>4154</v>
      </c>
      <c r="E27" s="125">
        <v>6560</v>
      </c>
      <c r="F27" s="263">
        <v>-7940</v>
      </c>
      <c r="G27" s="125">
        <v>-8124</v>
      </c>
      <c r="H27" s="125">
        <v>6475</v>
      </c>
      <c r="I27" s="125">
        <v>17291</v>
      </c>
      <c r="J27" s="125">
        <v>18687</v>
      </c>
      <c r="K27" s="125">
        <v>-5619</v>
      </c>
      <c r="L27" s="125">
        <v>229</v>
      </c>
      <c r="M27" s="125">
        <v>229</v>
      </c>
      <c r="N27" s="125">
        <v>-5968</v>
      </c>
      <c r="O27" s="125">
        <v>11724</v>
      </c>
      <c r="P27" s="125">
        <v>8546</v>
      </c>
      <c r="Q27" s="125">
        <v>1043</v>
      </c>
      <c r="R27" s="125">
        <v>-18392</v>
      </c>
      <c r="S27" s="125">
        <v>9193</v>
      </c>
      <c r="T27" s="125">
        <v>-3435</v>
      </c>
      <c r="U27" s="125">
        <v>-8323</v>
      </c>
      <c r="V27" s="125">
        <v>8645</v>
      </c>
      <c r="W27" s="125">
        <v>-476</v>
      </c>
      <c r="X27" s="125">
        <v>8001</v>
      </c>
      <c r="Y27" s="125">
        <v>-2</v>
      </c>
      <c r="Z27" s="125">
        <v>6209.7803273999989</v>
      </c>
      <c r="AA27" s="125">
        <v>-2446.7088519999998</v>
      </c>
      <c r="AB27" s="125">
        <v>10542.7421256</v>
      </c>
      <c r="AC27" s="125">
        <v>-5978</v>
      </c>
      <c r="AD27" s="125">
        <v>5975</v>
      </c>
      <c r="AE27" s="125">
        <v>-7880</v>
      </c>
      <c r="AF27" s="125">
        <v>-1838</v>
      </c>
      <c r="AG27" s="125">
        <v>-694</v>
      </c>
      <c r="AH27" s="125">
        <v>-5637</v>
      </c>
      <c r="AI27" s="125">
        <v>2295</v>
      </c>
      <c r="AJ27" s="125">
        <v>2959</v>
      </c>
      <c r="AK27" s="125">
        <v>-528</v>
      </c>
      <c r="AL27" s="125">
        <v>-1711</v>
      </c>
      <c r="AM27" s="103"/>
      <c r="AN27" s="5"/>
    </row>
    <row r="28" spans="1:40" x14ac:dyDescent="0.2">
      <c r="A28" s="225" t="s">
        <v>88</v>
      </c>
      <c r="B28" s="257">
        <v>193977</v>
      </c>
      <c r="C28" s="257">
        <f t="shared" ref="C28" si="9">C21+C27</f>
        <v>122039</v>
      </c>
      <c r="D28" s="133">
        <f t="shared" ref="D28" si="10">D21+D27</f>
        <v>124103</v>
      </c>
      <c r="E28" s="133">
        <v>126791</v>
      </c>
      <c r="F28" s="257">
        <v>128684</v>
      </c>
      <c r="G28" s="133">
        <v>147298.70000000001</v>
      </c>
      <c r="H28" s="133">
        <v>145817.40000000002</v>
      </c>
      <c r="I28" s="133">
        <v>163130.30000000002</v>
      </c>
      <c r="J28" s="133">
        <v>173434.43890000001</v>
      </c>
      <c r="K28" s="133">
        <v>135994.00154999999</v>
      </c>
      <c r="L28" s="133">
        <v>136075.20000000001</v>
      </c>
      <c r="M28" s="133">
        <v>115269.80000000003</v>
      </c>
      <c r="N28" s="133">
        <v>137934.90000000002</v>
      </c>
      <c r="O28" s="133">
        <v>126165</v>
      </c>
      <c r="P28" s="133">
        <v>116958.2</v>
      </c>
      <c r="Q28" s="133">
        <v>122265.8</v>
      </c>
      <c r="R28" s="133">
        <v>95268.6</v>
      </c>
      <c r="S28" s="133">
        <v>106758.5</v>
      </c>
      <c r="T28" s="133">
        <v>83101.5</v>
      </c>
      <c r="U28" s="133">
        <v>65881</v>
      </c>
      <c r="V28" s="133">
        <v>85769</v>
      </c>
      <c r="W28" s="133">
        <v>67029.399999999994</v>
      </c>
      <c r="X28" s="133">
        <v>60486.6</v>
      </c>
      <c r="Y28" s="133">
        <v>46125</v>
      </c>
      <c r="Z28" s="133">
        <v>59714.703364124696</v>
      </c>
      <c r="AA28" s="133">
        <v>37772.602778121291</v>
      </c>
      <c r="AB28" s="133">
        <v>50117.895750848162</v>
      </c>
      <c r="AC28" s="133">
        <v>27862</v>
      </c>
      <c r="AD28" s="133">
        <v>39926.442579773888</v>
      </c>
      <c r="AE28" s="133">
        <v>22937.243022955787</v>
      </c>
      <c r="AF28" s="133">
        <v>34899.685144622279</v>
      </c>
      <c r="AG28" s="133">
        <v>33942.208999999995</v>
      </c>
      <c r="AH28" s="133">
        <v>30998.519000000022</v>
      </c>
      <c r="AI28" s="133">
        <v>33248.305238975539</v>
      </c>
      <c r="AJ28" s="133">
        <v>28096.272002563794</v>
      </c>
      <c r="AK28" s="133">
        <v>22360.353051073125</v>
      </c>
      <c r="AL28" s="133">
        <v>27314.682000000001</v>
      </c>
    </row>
    <row r="29" spans="1:40" s="37" customFormat="1" x14ac:dyDescent="0.2">
      <c r="A29" s="102"/>
      <c r="B29" s="248"/>
      <c r="C29" s="248"/>
      <c r="D29" s="102"/>
      <c r="E29" s="102"/>
      <c r="F29" s="248"/>
      <c r="G29" s="102"/>
      <c r="H29" s="102"/>
      <c r="I29" s="102"/>
      <c r="J29" s="102"/>
      <c r="K29" s="102"/>
      <c r="L29" s="102"/>
      <c r="M29" s="102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8"/>
      <c r="AJ29" s="8"/>
    </row>
    <row r="30" spans="1:40" s="17" customFormat="1" x14ac:dyDescent="0.2">
      <c r="A30" s="49"/>
      <c r="B30" s="4"/>
      <c r="C30" s="4"/>
      <c r="D30" s="49"/>
      <c r="E30" s="49"/>
      <c r="F30" s="4"/>
      <c r="G30" s="49"/>
      <c r="H30" s="49"/>
      <c r="I30" s="49"/>
      <c r="J30" s="49"/>
      <c r="K30" s="49"/>
      <c r="L30" s="49"/>
      <c r="M30" s="49"/>
      <c r="AM30" s="101"/>
    </row>
    <row r="31" spans="1:40" s="17" customFormat="1" x14ac:dyDescent="0.2">
      <c r="A31" s="49"/>
      <c r="B31" s="4"/>
      <c r="C31" s="4"/>
      <c r="D31" s="49"/>
      <c r="E31" s="49"/>
      <c r="F31" s="4"/>
      <c r="G31" s="49"/>
      <c r="H31" s="49"/>
      <c r="I31" s="49"/>
      <c r="J31" s="49"/>
      <c r="K31" s="49"/>
      <c r="L31" s="49"/>
      <c r="M31" s="49"/>
      <c r="AM31" s="101"/>
    </row>
    <row r="32" spans="1:40" s="17" customFormat="1" x14ac:dyDescent="0.2">
      <c r="A32" s="49"/>
      <c r="B32" s="4"/>
      <c r="C32" s="4"/>
      <c r="D32" s="49"/>
      <c r="E32" s="49"/>
      <c r="F32" s="4"/>
      <c r="G32" s="49"/>
      <c r="H32" s="49"/>
      <c r="I32" s="49"/>
      <c r="J32" s="49"/>
      <c r="K32" s="49"/>
      <c r="L32" s="49"/>
      <c r="M32" s="49"/>
      <c r="AM32" s="101"/>
    </row>
    <row r="33" spans="1:39" s="17" customFormat="1" x14ac:dyDescent="0.2">
      <c r="A33" s="49"/>
      <c r="B33" s="4"/>
      <c r="C33" s="4"/>
      <c r="D33" s="49"/>
      <c r="E33" s="49"/>
      <c r="F33" s="4"/>
      <c r="G33" s="49"/>
      <c r="H33" s="49"/>
      <c r="I33" s="49"/>
      <c r="J33" s="49"/>
      <c r="K33" s="49"/>
      <c r="L33" s="49"/>
      <c r="M33" s="49"/>
      <c r="AM33" s="101"/>
    </row>
    <row r="34" spans="1:39" s="17" customFormat="1" x14ac:dyDescent="0.2">
      <c r="A34" s="49"/>
      <c r="B34" s="4"/>
      <c r="C34" s="4"/>
      <c r="D34" s="49"/>
      <c r="E34" s="49"/>
      <c r="F34" s="4"/>
      <c r="G34" s="49"/>
      <c r="H34" s="49"/>
      <c r="I34" s="49"/>
      <c r="J34" s="49"/>
      <c r="K34" s="49"/>
      <c r="L34" s="49"/>
      <c r="M34" s="49"/>
      <c r="AM34" s="101"/>
    </row>
    <row r="35" spans="1:39" s="17" customFormat="1" x14ac:dyDescent="0.2">
      <c r="A35" s="49"/>
      <c r="B35" s="4"/>
      <c r="C35" s="4"/>
      <c r="D35" s="49"/>
      <c r="E35" s="49"/>
      <c r="F35" s="4"/>
      <c r="G35" s="49"/>
      <c r="H35" s="49"/>
      <c r="I35" s="49"/>
      <c r="J35" s="49"/>
      <c r="K35" s="49"/>
      <c r="L35" s="49"/>
      <c r="M35" s="49"/>
      <c r="AM35" s="101"/>
    </row>
    <row r="36" spans="1:39" s="17" customFormat="1" x14ac:dyDescent="0.2">
      <c r="A36" s="49"/>
      <c r="B36" s="4"/>
      <c r="C36" s="4"/>
      <c r="D36" s="49"/>
      <c r="E36" s="49"/>
      <c r="F36" s="4"/>
      <c r="G36" s="49"/>
      <c r="H36" s="49"/>
      <c r="I36" s="49"/>
      <c r="J36" s="49"/>
      <c r="K36" s="49"/>
      <c r="L36" s="49"/>
      <c r="M36" s="49"/>
      <c r="AM36" s="101"/>
    </row>
    <row r="37" spans="1:39" s="17" customFormat="1" x14ac:dyDescent="0.2">
      <c r="A37" s="49"/>
      <c r="B37" s="4"/>
      <c r="C37" s="4"/>
      <c r="D37" s="49"/>
      <c r="E37" s="49"/>
      <c r="F37" s="4"/>
      <c r="G37" s="49"/>
      <c r="H37" s="49"/>
      <c r="I37" s="49"/>
      <c r="J37" s="49"/>
      <c r="K37" s="49"/>
      <c r="L37" s="49"/>
      <c r="M37" s="49"/>
      <c r="AM37" s="101"/>
    </row>
    <row r="38" spans="1:39" s="17" customFormat="1" x14ac:dyDescent="0.2">
      <c r="A38" s="49"/>
      <c r="B38" s="4"/>
      <c r="C38" s="4"/>
      <c r="D38" s="49"/>
      <c r="E38" s="49"/>
      <c r="F38" s="4"/>
      <c r="G38" s="49"/>
      <c r="H38" s="49"/>
      <c r="I38" s="49"/>
      <c r="J38" s="49"/>
      <c r="K38" s="49"/>
      <c r="L38" s="49"/>
      <c r="M38" s="49"/>
      <c r="AM38" s="101"/>
    </row>
    <row r="39" spans="1:39" s="17" customFormat="1" x14ac:dyDescent="0.2">
      <c r="A39" s="49"/>
      <c r="B39" s="4"/>
      <c r="C39" s="4"/>
      <c r="D39" s="49"/>
      <c r="E39" s="49"/>
      <c r="F39" s="4"/>
      <c r="G39" s="49"/>
      <c r="H39" s="49"/>
      <c r="I39" s="49"/>
      <c r="J39" s="49"/>
      <c r="K39" s="49"/>
      <c r="L39" s="49"/>
      <c r="M39" s="49"/>
      <c r="AM39" s="101"/>
    </row>
    <row r="40" spans="1:39" s="17" customFormat="1" x14ac:dyDescent="0.2">
      <c r="A40" s="49"/>
      <c r="B40" s="4"/>
      <c r="C40" s="4"/>
      <c r="D40" s="49"/>
      <c r="E40" s="49"/>
      <c r="F40" s="4"/>
      <c r="G40" s="49"/>
      <c r="H40" s="49"/>
      <c r="I40" s="49"/>
      <c r="J40" s="49"/>
      <c r="K40" s="49"/>
      <c r="L40" s="49"/>
      <c r="M40" s="49"/>
      <c r="AM40" s="101"/>
    </row>
    <row r="41" spans="1:39" s="17" customFormat="1" x14ac:dyDescent="0.2">
      <c r="A41" s="49"/>
      <c r="B41" s="4"/>
      <c r="C41" s="4"/>
      <c r="D41" s="49"/>
      <c r="E41" s="49"/>
      <c r="F41" s="4"/>
      <c r="G41" s="49"/>
      <c r="H41" s="49"/>
      <c r="I41" s="49"/>
      <c r="J41" s="49"/>
      <c r="K41" s="49"/>
      <c r="L41" s="49"/>
      <c r="M41" s="49"/>
      <c r="AM41" s="101"/>
    </row>
  </sheetData>
  <pageMargins left="0.75" right="0.75" top="1" bottom="1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66"/>
  <sheetViews>
    <sheetView topLeftCell="A3" workbookViewId="0">
      <selection activeCell="B8" sqref="B8"/>
    </sheetView>
  </sheetViews>
  <sheetFormatPr defaultColWidth="8.85546875" defaultRowHeight="14.25" x14ac:dyDescent="0.2"/>
  <cols>
    <col min="1" max="1" width="42" style="4" customWidth="1"/>
    <col min="2" max="13" width="10.28515625" style="4" customWidth="1"/>
    <col min="14" max="38" width="9.28515625" style="5" customWidth="1"/>
    <col min="39" max="39" width="16.28515625" style="37" customWidth="1"/>
    <col min="40" max="40" width="19.28515625" style="5" customWidth="1"/>
    <col min="41" max="41" width="4.7109375" style="5" customWidth="1"/>
    <col min="42" max="42" width="8.85546875" style="5"/>
    <col min="43" max="43" width="13.7109375" style="5" customWidth="1"/>
    <col min="44" max="44" width="17.140625" style="5" customWidth="1"/>
    <col min="45" max="45" width="10.140625" style="5" bestFit="1" customWidth="1"/>
    <col min="46" max="46" width="13.140625" style="5" customWidth="1"/>
    <col min="47" max="47" width="12.85546875" style="5" customWidth="1"/>
    <col min="48" max="48" width="11.42578125" style="5" customWidth="1"/>
    <col min="49" max="49" width="12.85546875" style="5" customWidth="1"/>
    <col min="50" max="50" width="10.140625" style="5" bestFit="1" customWidth="1"/>
    <col min="51" max="16384" width="8.85546875" style="5"/>
  </cols>
  <sheetData>
    <row r="1" spans="1:50" hidden="1" x14ac:dyDescent="0.2">
      <c r="A1" s="20" t="s">
        <v>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19"/>
      <c r="AJ1" s="19"/>
      <c r="AK1" s="6"/>
      <c r="AL1" s="6"/>
    </row>
    <row r="2" spans="1:50" hidden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23"/>
      <c r="P2" s="23"/>
      <c r="Q2" s="23"/>
      <c r="R2" s="23"/>
      <c r="S2" s="23"/>
      <c r="T2" s="23">
        <v>83101.5</v>
      </c>
      <c r="U2" s="23"/>
      <c r="V2" s="23"/>
      <c r="W2" s="23"/>
      <c r="X2" s="23"/>
      <c r="Y2" s="23"/>
      <c r="Z2" s="23"/>
      <c r="AA2" s="23"/>
      <c r="AB2" s="23"/>
      <c r="AC2" s="23">
        <v>27862</v>
      </c>
      <c r="AD2" s="23">
        <v>39926.442579773888</v>
      </c>
      <c r="AE2" s="23"/>
      <c r="AF2" s="23">
        <v>34899.685144622279</v>
      </c>
      <c r="AG2" s="23">
        <v>33725.208999999995</v>
      </c>
      <c r="AH2" s="23">
        <v>30998.519000000022</v>
      </c>
      <c r="AI2" s="24"/>
      <c r="AJ2" s="24"/>
      <c r="AK2" s="6"/>
      <c r="AL2" s="6"/>
    </row>
    <row r="3" spans="1:50" s="107" customFormat="1" ht="24.95" customHeight="1" x14ac:dyDescent="0.25">
      <c r="A3" s="186" t="s">
        <v>91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6"/>
      <c r="AJ3" s="106"/>
      <c r="AM3" s="108"/>
    </row>
    <row r="4" spans="1:50" ht="15.75" customHeight="1" x14ac:dyDescent="0.2">
      <c r="A4" s="200" t="s">
        <v>26</v>
      </c>
      <c r="B4" s="156" t="s">
        <v>226</v>
      </c>
      <c r="C4" s="156" t="s">
        <v>209</v>
      </c>
      <c r="D4" s="156" t="s">
        <v>207</v>
      </c>
      <c r="E4" s="156" t="s">
        <v>204</v>
      </c>
      <c r="F4" s="156" t="s">
        <v>203</v>
      </c>
      <c r="G4" s="156" t="s">
        <v>36</v>
      </c>
      <c r="H4" s="156" t="s">
        <v>37</v>
      </c>
      <c r="I4" s="156" t="s">
        <v>38</v>
      </c>
      <c r="J4" s="141" t="s">
        <v>35</v>
      </c>
      <c r="K4" s="141" t="s">
        <v>34</v>
      </c>
      <c r="L4" s="141" t="s">
        <v>33</v>
      </c>
      <c r="M4" s="141" t="s">
        <v>32</v>
      </c>
      <c r="N4" s="141" t="s">
        <v>31</v>
      </c>
      <c r="O4" s="141" t="s">
        <v>30</v>
      </c>
      <c r="P4" s="141" t="s">
        <v>29</v>
      </c>
      <c r="Q4" s="141" t="s">
        <v>28</v>
      </c>
      <c r="R4" s="141" t="s">
        <v>27</v>
      </c>
      <c r="S4" s="141" t="s">
        <v>6</v>
      </c>
      <c r="T4" s="141" t="s">
        <v>7</v>
      </c>
      <c r="U4" s="141" t="s">
        <v>8</v>
      </c>
      <c r="V4" s="141" t="s">
        <v>9</v>
      </c>
      <c r="W4" s="141" t="s">
        <v>10</v>
      </c>
      <c r="X4" s="141" t="s">
        <v>11</v>
      </c>
      <c r="Y4" s="141" t="s">
        <v>12</v>
      </c>
      <c r="Z4" s="141" t="s">
        <v>13</v>
      </c>
      <c r="AA4" s="141" t="s">
        <v>14</v>
      </c>
      <c r="AB4" s="141" t="s">
        <v>15</v>
      </c>
      <c r="AC4" s="141" t="s">
        <v>16</v>
      </c>
      <c r="AD4" s="141" t="s">
        <v>17</v>
      </c>
      <c r="AE4" s="141" t="s">
        <v>18</v>
      </c>
      <c r="AF4" s="141" t="s">
        <v>19</v>
      </c>
      <c r="AG4" s="141" t="s">
        <v>20</v>
      </c>
      <c r="AH4" s="141" t="s">
        <v>21</v>
      </c>
      <c r="AI4" s="141" t="s">
        <v>22</v>
      </c>
      <c r="AJ4" s="141" t="s">
        <v>23</v>
      </c>
      <c r="AK4" s="141" t="s">
        <v>24</v>
      </c>
      <c r="AL4" s="141" t="s">
        <v>25</v>
      </c>
      <c r="AM4" s="27"/>
      <c r="AN4" s="27"/>
      <c r="AO4" s="27"/>
      <c r="AP4" s="27"/>
      <c r="AQ4" s="26"/>
      <c r="AR4" s="26"/>
      <c r="AS4" s="26"/>
      <c r="AT4" s="26"/>
      <c r="AU4" s="26"/>
      <c r="AV4" s="26"/>
      <c r="AW4" s="26"/>
      <c r="AX4" s="26"/>
    </row>
    <row r="5" spans="1:50" x14ac:dyDescent="0.2">
      <c r="A5" s="226" t="s">
        <v>49</v>
      </c>
      <c r="B5" s="155"/>
      <c r="C5" s="155"/>
      <c r="D5" s="155"/>
      <c r="E5" s="155"/>
      <c r="F5" s="155"/>
      <c r="G5" s="155"/>
      <c r="H5" s="155"/>
      <c r="I5" s="155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8"/>
      <c r="AN5" s="19"/>
      <c r="AO5" s="19"/>
      <c r="AP5" s="19"/>
      <c r="AQ5" s="27"/>
      <c r="AR5" s="27"/>
      <c r="AS5" s="27"/>
      <c r="AT5" s="27"/>
      <c r="AU5" s="27"/>
      <c r="AV5" s="27"/>
      <c r="AW5" s="27"/>
      <c r="AX5" s="27"/>
    </row>
    <row r="6" spans="1:50" x14ac:dyDescent="0.2">
      <c r="A6" s="215" t="s">
        <v>92</v>
      </c>
      <c r="B6" s="67">
        <v>3009880</v>
      </c>
      <c r="C6" s="67">
        <v>3012147</v>
      </c>
      <c r="D6" s="67">
        <v>351814</v>
      </c>
      <c r="E6" s="67">
        <v>340441</v>
      </c>
      <c r="F6" s="67">
        <v>334786</v>
      </c>
      <c r="G6" s="67">
        <v>335744</v>
      </c>
      <c r="H6" s="67">
        <v>344371</v>
      </c>
      <c r="I6" s="67">
        <v>339436.04</v>
      </c>
      <c r="J6" s="67">
        <v>318208</v>
      </c>
      <c r="K6" s="67">
        <v>295888</v>
      </c>
      <c r="L6" s="67">
        <v>285144</v>
      </c>
      <c r="M6" s="67">
        <v>266783</v>
      </c>
      <c r="N6" s="67">
        <v>253495</v>
      </c>
      <c r="O6" s="67">
        <v>237232</v>
      </c>
      <c r="P6" s="67">
        <v>217985</v>
      </c>
      <c r="Q6" s="67">
        <v>196295</v>
      </c>
      <c r="R6" s="67">
        <v>183294</v>
      </c>
      <c r="S6" s="16">
        <v>186557</v>
      </c>
      <c r="T6" s="16">
        <v>185488</v>
      </c>
      <c r="U6" s="16">
        <v>186613</v>
      </c>
      <c r="V6" s="16">
        <v>193136</v>
      </c>
      <c r="W6" s="16">
        <v>189316</v>
      </c>
      <c r="X6" s="16">
        <v>197041</v>
      </c>
      <c r="Y6" s="16">
        <v>196729</v>
      </c>
      <c r="Z6" s="16">
        <v>197596</v>
      </c>
      <c r="AA6" s="16">
        <v>189660</v>
      </c>
      <c r="AB6" s="16">
        <v>188321.65872617901</v>
      </c>
      <c r="AC6" s="16">
        <v>168666</v>
      </c>
      <c r="AD6" s="16">
        <v>167246</v>
      </c>
      <c r="AE6" s="16">
        <v>158002.69</v>
      </c>
      <c r="AF6" s="16">
        <v>157382.53700000001</v>
      </c>
      <c r="AG6" s="16">
        <v>146718</v>
      </c>
      <c r="AH6" s="16">
        <v>133142</v>
      </c>
      <c r="AI6" s="16">
        <v>124626</v>
      </c>
      <c r="AJ6" s="16">
        <v>114817</v>
      </c>
      <c r="AK6" s="16">
        <v>100111</v>
      </c>
      <c r="AL6" s="16">
        <v>87021</v>
      </c>
      <c r="AM6" s="100"/>
      <c r="AN6" s="24"/>
      <c r="AO6" s="24"/>
      <c r="AP6" s="24"/>
      <c r="AQ6" s="19"/>
      <c r="AR6" s="19"/>
      <c r="AS6" s="19"/>
      <c r="AT6" s="19"/>
      <c r="AU6" s="19"/>
      <c r="AV6" s="19"/>
      <c r="AW6" s="19"/>
      <c r="AX6" s="19"/>
    </row>
    <row r="7" spans="1:50" x14ac:dyDescent="0.2">
      <c r="A7" s="215" t="s">
        <v>50</v>
      </c>
      <c r="B7" s="67">
        <v>94710</v>
      </c>
      <c r="C7" s="67">
        <v>101527</v>
      </c>
      <c r="D7" s="67">
        <v>104826</v>
      </c>
      <c r="E7" s="67">
        <v>113194</v>
      </c>
      <c r="F7" s="67">
        <v>123047</v>
      </c>
      <c r="G7" s="67">
        <v>133589.4</v>
      </c>
      <c r="H7" s="67">
        <v>142408</v>
      </c>
      <c r="I7" s="67">
        <v>149761.30799999999</v>
      </c>
      <c r="J7" s="67">
        <v>151345</v>
      </c>
      <c r="K7" s="67">
        <v>142610</v>
      </c>
      <c r="L7" s="67">
        <v>142341</v>
      </c>
      <c r="M7" s="67">
        <v>142795</v>
      </c>
      <c r="N7" s="67">
        <v>120546</v>
      </c>
      <c r="O7" s="67">
        <v>98302</v>
      </c>
      <c r="P7" s="67">
        <v>99332</v>
      </c>
      <c r="Q7" s="67">
        <v>85495</v>
      </c>
      <c r="R7" s="67">
        <v>83662</v>
      </c>
      <c r="S7" s="16">
        <v>78559</v>
      </c>
      <c r="T7" s="16">
        <v>72768</v>
      </c>
      <c r="U7" s="16">
        <v>71327</v>
      </c>
      <c r="V7" s="16">
        <v>70203</v>
      </c>
      <c r="W7" s="16">
        <v>62550</v>
      </c>
      <c r="X7" s="16">
        <v>65326</v>
      </c>
      <c r="Y7" s="16">
        <v>62984</v>
      </c>
      <c r="Z7" s="16">
        <v>59795</v>
      </c>
      <c r="AA7" s="16">
        <v>54782</v>
      </c>
      <c r="AB7" s="16">
        <v>52309.046780141995</v>
      </c>
      <c r="AC7" s="16">
        <v>49807</v>
      </c>
      <c r="AD7" s="16">
        <v>49129</v>
      </c>
      <c r="AE7" s="16">
        <v>49778.358999999997</v>
      </c>
      <c r="AF7" s="16">
        <v>49058.110999999997</v>
      </c>
      <c r="AG7" s="16">
        <v>51498</v>
      </c>
      <c r="AH7" s="16">
        <v>50412</v>
      </c>
      <c r="AI7" s="16">
        <v>46749</v>
      </c>
      <c r="AJ7" s="16">
        <v>45130</v>
      </c>
      <c r="AK7" s="16">
        <v>46070</v>
      </c>
      <c r="AL7" s="16">
        <v>44471</v>
      </c>
      <c r="AM7" s="100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</row>
    <row r="8" spans="1:50" x14ac:dyDescent="0.2">
      <c r="A8" s="102" t="s">
        <v>227</v>
      </c>
      <c r="B8" s="67">
        <v>228829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00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</row>
    <row r="9" spans="1:50" x14ac:dyDescent="0.2">
      <c r="A9" s="102" t="s">
        <v>228</v>
      </c>
      <c r="B9" s="67">
        <v>4740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00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</row>
    <row r="10" spans="1:50" x14ac:dyDescent="0.2">
      <c r="A10" s="216" t="s">
        <v>93</v>
      </c>
      <c r="B10" s="74">
        <v>26106</v>
      </c>
      <c r="C10" s="74">
        <f>258051+2007+28585</f>
        <v>288643</v>
      </c>
      <c r="D10" s="74">
        <f>252722+5296+27809</f>
        <v>285827</v>
      </c>
      <c r="E10" s="74">
        <f>267300+5640+29985</f>
        <v>302925</v>
      </c>
      <c r="F10" s="74">
        <v>36280</v>
      </c>
      <c r="G10" s="118">
        <v>24520.400000000001</v>
      </c>
      <c r="H10" s="118">
        <v>26708</v>
      </c>
      <c r="I10" s="118">
        <v>34865.199999999997</v>
      </c>
      <c r="J10" s="74">
        <v>32562.6</v>
      </c>
      <c r="K10" s="74">
        <v>19619.630649999999</v>
      </c>
      <c r="L10" s="74">
        <v>19684.629099999998</v>
      </c>
      <c r="M10" s="74">
        <v>19662.2</v>
      </c>
      <c r="N10" s="74">
        <v>19308.524799999999</v>
      </c>
      <c r="O10" s="74">
        <v>28687.624799999998</v>
      </c>
      <c r="P10" s="74">
        <v>28003.624799999998</v>
      </c>
      <c r="Q10" s="74">
        <v>27368.424800000001</v>
      </c>
      <c r="R10" s="74">
        <v>27146.624799999998</v>
      </c>
      <c r="S10" s="122">
        <v>27593.024799999999</v>
      </c>
      <c r="T10" s="122">
        <v>27161.624799999998</v>
      </c>
      <c r="U10" s="122">
        <v>27187.824799999999</v>
      </c>
      <c r="V10" s="122">
        <v>19031</v>
      </c>
      <c r="W10" s="122">
        <v>0</v>
      </c>
      <c r="X10" s="122">
        <v>0</v>
      </c>
      <c r="Y10" s="122">
        <v>0</v>
      </c>
      <c r="Z10" s="122">
        <v>0</v>
      </c>
      <c r="AA10" s="122">
        <v>0</v>
      </c>
      <c r="AB10" s="122">
        <v>0</v>
      </c>
      <c r="AC10" s="122">
        <v>0</v>
      </c>
      <c r="AD10" s="122">
        <v>0</v>
      </c>
      <c r="AE10" s="122">
        <v>0</v>
      </c>
      <c r="AF10" s="122">
        <v>0</v>
      </c>
      <c r="AG10" s="122">
        <v>0</v>
      </c>
      <c r="AH10" s="122">
        <v>0</v>
      </c>
      <c r="AI10" s="122">
        <v>0</v>
      </c>
      <c r="AJ10" s="122">
        <v>0</v>
      </c>
      <c r="AK10" s="122">
        <v>0</v>
      </c>
      <c r="AL10" s="122">
        <v>0</v>
      </c>
      <c r="AM10" s="8"/>
      <c r="AN10" s="8"/>
      <c r="AO10" s="8"/>
      <c r="AP10" s="8"/>
      <c r="AQ10" s="24"/>
      <c r="AR10" s="24"/>
      <c r="AS10" s="24"/>
      <c r="AT10" s="24"/>
      <c r="AU10" s="24"/>
      <c r="AV10" s="24"/>
      <c r="AW10" s="24"/>
      <c r="AX10" s="24"/>
    </row>
    <row r="11" spans="1:50" x14ac:dyDescent="0.2">
      <c r="A11" s="221" t="s">
        <v>94</v>
      </c>
      <c r="B11" s="247">
        <f>SUM(B6:B10)</f>
        <v>3364265</v>
      </c>
      <c r="C11" s="247">
        <v>3405317</v>
      </c>
      <c r="D11" s="28">
        <v>742468</v>
      </c>
      <c r="E11" s="28">
        <v>756560</v>
      </c>
      <c r="F11" s="247">
        <v>494112</v>
      </c>
      <c r="G11" s="28">
        <v>493853.80000000005</v>
      </c>
      <c r="H11" s="28">
        <v>513487</v>
      </c>
      <c r="I11" s="28">
        <v>524062.54800000001</v>
      </c>
      <c r="J11" s="28">
        <v>502115.6</v>
      </c>
      <c r="K11" s="28">
        <v>458117.63065000001</v>
      </c>
      <c r="L11" s="28">
        <v>447169.62910000002</v>
      </c>
      <c r="M11" s="28">
        <v>429240.2</v>
      </c>
      <c r="N11" s="28">
        <v>393349.52480000001</v>
      </c>
      <c r="O11" s="28">
        <v>364221.62479999999</v>
      </c>
      <c r="P11" s="28">
        <v>345320.62479999999</v>
      </c>
      <c r="Q11" s="28">
        <v>309158.42479999998</v>
      </c>
      <c r="R11" s="28">
        <v>294102.62479999999</v>
      </c>
      <c r="S11" s="28">
        <v>292709.02480000001</v>
      </c>
      <c r="T11" s="28">
        <v>285417.62479999999</v>
      </c>
      <c r="U11" s="28">
        <v>285127.8248</v>
      </c>
      <c r="V11" s="28">
        <v>282370</v>
      </c>
      <c r="W11" s="28">
        <v>251866</v>
      </c>
      <c r="X11" s="28">
        <v>262367</v>
      </c>
      <c r="Y11" s="28">
        <v>259713</v>
      </c>
      <c r="Z11" s="28">
        <v>257391</v>
      </c>
      <c r="AA11" s="28">
        <v>244442</v>
      </c>
      <c r="AB11" s="28">
        <v>240630.70550632101</v>
      </c>
      <c r="AC11" s="28">
        <v>218473</v>
      </c>
      <c r="AD11" s="28">
        <v>216375</v>
      </c>
      <c r="AE11" s="28">
        <v>207781.049</v>
      </c>
      <c r="AF11" s="28">
        <v>206440.64800000002</v>
      </c>
      <c r="AG11" s="28">
        <v>198216</v>
      </c>
      <c r="AH11" s="28">
        <v>183554</v>
      </c>
      <c r="AI11" s="28">
        <v>171375</v>
      </c>
      <c r="AJ11" s="28">
        <v>159947</v>
      </c>
      <c r="AK11" s="28">
        <v>146181</v>
      </c>
      <c r="AL11" s="28">
        <v>131492</v>
      </c>
      <c r="AM11" s="39"/>
      <c r="AN11" s="29"/>
      <c r="AO11" s="29"/>
      <c r="AP11" s="29"/>
      <c r="AQ11" s="8"/>
      <c r="AR11" s="8"/>
      <c r="AS11" s="8"/>
      <c r="AT11" s="8"/>
      <c r="AU11" s="8"/>
      <c r="AV11" s="8"/>
      <c r="AW11" s="8"/>
      <c r="AX11" s="8"/>
    </row>
    <row r="12" spans="1:50" x14ac:dyDescent="0.2">
      <c r="A12" s="215"/>
      <c r="B12" s="248"/>
      <c r="C12" s="248"/>
      <c r="D12" s="102"/>
      <c r="E12" s="102"/>
      <c r="F12" s="248"/>
      <c r="G12" s="102"/>
      <c r="H12" s="102"/>
      <c r="I12" s="102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8"/>
      <c r="AN12" s="31"/>
      <c r="AO12" s="31"/>
      <c r="AP12" s="31"/>
      <c r="AQ12" s="29"/>
      <c r="AR12" s="29"/>
      <c r="AS12" s="29"/>
      <c r="AT12" s="29"/>
      <c r="AU12" s="29"/>
      <c r="AV12" s="29"/>
      <c r="AW12" s="29"/>
      <c r="AX12" s="29"/>
    </row>
    <row r="13" spans="1:50" x14ac:dyDescent="0.2">
      <c r="A13" s="215" t="s">
        <v>95</v>
      </c>
      <c r="B13" s="67">
        <v>205834</v>
      </c>
      <c r="C13" s="248">
        <v>151753</v>
      </c>
      <c r="D13" s="102">
        <v>82551</v>
      </c>
      <c r="E13" s="67">
        <v>69821</v>
      </c>
      <c r="F13" s="248">
        <v>64427</v>
      </c>
      <c r="G13" s="102">
        <v>68611</v>
      </c>
      <c r="H13" s="102">
        <v>57542</v>
      </c>
      <c r="I13" s="102">
        <v>60223</v>
      </c>
      <c r="J13" s="67">
        <v>55786</v>
      </c>
      <c r="K13" s="67">
        <v>38474</v>
      </c>
      <c r="L13" s="67">
        <v>33066</v>
      </c>
      <c r="M13" s="67">
        <v>33625</v>
      </c>
      <c r="N13" s="67">
        <v>44306</v>
      </c>
      <c r="O13" s="67">
        <v>35903</v>
      </c>
      <c r="P13" s="67">
        <v>29551</v>
      </c>
      <c r="Q13" s="67">
        <v>39955</v>
      </c>
      <c r="R13" s="67">
        <v>35101</v>
      </c>
      <c r="S13" s="16">
        <v>29165</v>
      </c>
      <c r="T13" s="16">
        <v>18165</v>
      </c>
      <c r="U13" s="16">
        <v>11421</v>
      </c>
      <c r="V13" s="16">
        <v>15190</v>
      </c>
      <c r="W13" s="16">
        <v>9383</v>
      </c>
      <c r="X13" s="16">
        <v>4660</v>
      </c>
      <c r="Y13" s="16">
        <v>13710</v>
      </c>
      <c r="Z13" s="16">
        <v>8102</v>
      </c>
      <c r="AA13" s="16">
        <v>10611</v>
      </c>
      <c r="AB13" s="16">
        <v>7427.4</v>
      </c>
      <c r="AC13" s="16">
        <v>6071</v>
      </c>
      <c r="AD13" s="16">
        <v>16818</v>
      </c>
      <c r="AE13" s="16">
        <v>5624.7269999999999</v>
      </c>
      <c r="AF13" s="16">
        <v>9568.4120000000003</v>
      </c>
      <c r="AG13" s="16">
        <v>10673</v>
      </c>
      <c r="AH13" s="16">
        <v>3680</v>
      </c>
      <c r="AI13" s="16">
        <v>2482</v>
      </c>
      <c r="AJ13" s="16">
        <v>2760</v>
      </c>
      <c r="AK13" s="16">
        <v>1574</v>
      </c>
      <c r="AL13" s="16">
        <v>5473</v>
      </c>
      <c r="AM13" s="34"/>
      <c r="AN13" s="32"/>
      <c r="AO13" s="32"/>
      <c r="AP13" s="32"/>
      <c r="AQ13" s="31"/>
      <c r="AR13" s="31"/>
      <c r="AS13" s="31"/>
      <c r="AT13" s="31"/>
      <c r="AU13" s="31"/>
      <c r="AV13" s="31"/>
      <c r="AW13" s="31"/>
      <c r="AX13" s="31"/>
    </row>
    <row r="14" spans="1:50" x14ac:dyDescent="0.2">
      <c r="A14" s="215" t="s">
        <v>151</v>
      </c>
      <c r="B14" s="67"/>
      <c r="C14" s="248"/>
      <c r="D14" s="102"/>
      <c r="E14" s="67"/>
      <c r="F14" s="248"/>
      <c r="G14" s="102"/>
      <c r="H14" s="102"/>
      <c r="I14" s="102">
        <v>74</v>
      </c>
      <c r="J14" s="67"/>
      <c r="K14" s="67">
        <v>119381</v>
      </c>
      <c r="L14" s="67"/>
      <c r="M14" s="67"/>
      <c r="N14" s="67">
        <v>1748</v>
      </c>
      <c r="O14" s="67">
        <v>3556</v>
      </c>
      <c r="P14" s="67">
        <v>3028</v>
      </c>
      <c r="Q14" s="67">
        <v>4031</v>
      </c>
      <c r="R14" s="67">
        <v>5973</v>
      </c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>
        <v>52221</v>
      </c>
      <c r="AJ14" s="16">
        <v>47530</v>
      </c>
      <c r="AK14" s="33">
        <v>45018</v>
      </c>
      <c r="AL14" s="33">
        <v>47111</v>
      </c>
      <c r="AM14" s="38"/>
      <c r="AN14" s="31"/>
      <c r="AO14" s="31"/>
      <c r="AP14" s="31"/>
      <c r="AQ14" s="32"/>
      <c r="AR14" s="32"/>
      <c r="AS14" s="32"/>
      <c r="AT14" s="32"/>
      <c r="AU14" s="32"/>
      <c r="AV14" s="32"/>
      <c r="AW14" s="32"/>
      <c r="AX14" s="32"/>
    </row>
    <row r="15" spans="1:50" ht="15" customHeight="1" x14ac:dyDescent="0.2">
      <c r="A15" s="215" t="s">
        <v>96</v>
      </c>
      <c r="B15" s="67">
        <v>55664</v>
      </c>
      <c r="C15" s="67">
        <v>41231</v>
      </c>
      <c r="D15" s="67">
        <v>46222</v>
      </c>
      <c r="E15" s="67">
        <v>51978</v>
      </c>
      <c r="F15" s="67">
        <v>51866</v>
      </c>
      <c r="G15" s="102">
        <v>52983</v>
      </c>
      <c r="H15" s="102">
        <v>77892</v>
      </c>
      <c r="I15" s="102">
        <v>73262</v>
      </c>
      <c r="J15" s="67">
        <v>74843</v>
      </c>
      <c r="K15" s="67">
        <v>67594</v>
      </c>
      <c r="L15" s="67">
        <v>75477</v>
      </c>
      <c r="M15" s="67">
        <v>73405</v>
      </c>
      <c r="N15" s="67">
        <v>89379</v>
      </c>
      <c r="O15" s="67">
        <v>63977</v>
      </c>
      <c r="P15" s="67">
        <v>74003</v>
      </c>
      <c r="Q15" s="67">
        <v>64875</v>
      </c>
      <c r="R15" s="67">
        <v>63492</v>
      </c>
      <c r="S15" s="16">
        <v>63724</v>
      </c>
      <c r="T15" s="16">
        <v>57864</v>
      </c>
      <c r="U15" s="16">
        <v>65036</v>
      </c>
      <c r="V15" s="16">
        <v>64868</v>
      </c>
      <c r="W15" s="16">
        <v>48044</v>
      </c>
      <c r="X15" s="16">
        <v>43537</v>
      </c>
      <c r="Y15" s="16">
        <v>55936</v>
      </c>
      <c r="Z15" s="16">
        <v>52995</v>
      </c>
      <c r="AA15" s="16">
        <v>41364</v>
      </c>
      <c r="AB15" s="16">
        <v>43054</v>
      </c>
      <c r="AC15" s="16">
        <v>32705</v>
      </c>
      <c r="AD15" s="16">
        <v>59666</v>
      </c>
      <c r="AE15" s="16">
        <v>30841.762000000002</v>
      </c>
      <c r="AF15" s="16">
        <v>26115.089</v>
      </c>
      <c r="AG15" s="16">
        <v>19409.593999999997</v>
      </c>
      <c r="AH15" s="16">
        <v>38473</v>
      </c>
      <c r="AI15" s="16">
        <v>0</v>
      </c>
      <c r="AJ15" s="16">
        <v>0</v>
      </c>
      <c r="AK15" s="33"/>
      <c r="AL15" s="33">
        <v>0</v>
      </c>
      <c r="AM15" s="34"/>
      <c r="AN15" s="32"/>
      <c r="AO15" s="32"/>
      <c r="AP15" s="32"/>
      <c r="AQ15" s="31"/>
      <c r="AR15" s="31"/>
      <c r="AS15" s="31"/>
      <c r="AT15" s="31"/>
      <c r="AU15" s="31"/>
      <c r="AV15" s="31"/>
      <c r="AW15" s="31"/>
      <c r="AX15" s="31"/>
    </row>
    <row r="16" spans="1:50" x14ac:dyDescent="0.2">
      <c r="A16" s="215" t="s">
        <v>98</v>
      </c>
      <c r="B16" s="67">
        <v>51138</v>
      </c>
      <c r="C16" s="67">
        <v>118134</v>
      </c>
      <c r="D16" s="67">
        <v>97780</v>
      </c>
      <c r="E16" s="67">
        <v>46382</v>
      </c>
      <c r="F16" s="67">
        <v>29543</v>
      </c>
      <c r="G16" s="102">
        <v>110333</v>
      </c>
      <c r="H16" s="102">
        <v>56428</v>
      </c>
      <c r="I16" s="102">
        <v>75408</v>
      </c>
      <c r="J16" s="67">
        <v>82535</v>
      </c>
      <c r="K16" s="67">
        <v>43720</v>
      </c>
      <c r="L16" s="67">
        <v>130015</v>
      </c>
      <c r="M16" s="67">
        <v>86012</v>
      </c>
      <c r="N16" s="67">
        <v>92398</v>
      </c>
      <c r="O16" s="67">
        <v>102915</v>
      </c>
      <c r="P16" s="67">
        <v>63897</v>
      </c>
      <c r="Q16" s="67">
        <v>1964</v>
      </c>
      <c r="R16" s="67">
        <v>24570</v>
      </c>
      <c r="S16" s="16">
        <v>74544</v>
      </c>
      <c r="T16" s="16">
        <v>32890</v>
      </c>
      <c r="U16" s="16">
        <v>104886</v>
      </c>
      <c r="V16" s="16">
        <v>79117</v>
      </c>
      <c r="W16" s="16">
        <v>55268</v>
      </c>
      <c r="X16" s="16">
        <v>38273</v>
      </c>
      <c r="Y16" s="16">
        <v>34464</v>
      </c>
      <c r="Z16" s="16">
        <v>25238</v>
      </c>
      <c r="AA16" s="16">
        <v>67063</v>
      </c>
      <c r="AB16" s="16">
        <v>31489.045208607</v>
      </c>
      <c r="AC16" s="16">
        <v>54406</v>
      </c>
      <c r="AD16" s="16">
        <v>114034</v>
      </c>
      <c r="AE16" s="16">
        <v>87666.885999999999</v>
      </c>
      <c r="AF16" s="16">
        <v>24797.996999999999</v>
      </c>
      <c r="AG16" s="16">
        <v>36441</v>
      </c>
      <c r="AH16" s="16">
        <v>87689</v>
      </c>
      <c r="AI16" s="16">
        <v>45275</v>
      </c>
      <c r="AJ16" s="16">
        <v>32501</v>
      </c>
      <c r="AK16" s="33">
        <v>29318</v>
      </c>
      <c r="AL16" s="33">
        <v>29351</v>
      </c>
      <c r="AM16" s="38"/>
      <c r="AN16" s="31"/>
      <c r="AO16" s="31"/>
      <c r="AP16" s="31"/>
      <c r="AQ16" s="32"/>
      <c r="AR16" s="32"/>
      <c r="AS16" s="32"/>
      <c r="AT16" s="32"/>
      <c r="AU16" s="32"/>
      <c r="AV16" s="32"/>
      <c r="AW16" s="32"/>
      <c r="AX16" s="32"/>
    </row>
    <row r="17" spans="1:50" x14ac:dyDescent="0.2">
      <c r="A17" s="215" t="s">
        <v>97</v>
      </c>
      <c r="B17" s="67">
        <v>200957</v>
      </c>
      <c r="C17" s="67">
        <v>183076</v>
      </c>
      <c r="D17" s="67">
        <v>180470</v>
      </c>
      <c r="E17" s="67">
        <v>191061</v>
      </c>
      <c r="F17" s="67">
        <v>211036</v>
      </c>
      <c r="G17" s="102">
        <v>215487</v>
      </c>
      <c r="H17" s="102">
        <v>220136</v>
      </c>
      <c r="I17" s="102">
        <v>225484.3</v>
      </c>
      <c r="J17" s="67">
        <v>214957.6</v>
      </c>
      <c r="K17" s="67">
        <v>213605.117</v>
      </c>
      <c r="L17" s="67">
        <v>219727.23499999999</v>
      </c>
      <c r="M17" s="67">
        <v>225388.6</v>
      </c>
      <c r="N17" s="67">
        <v>219887</v>
      </c>
      <c r="O17" s="67">
        <v>163535</v>
      </c>
      <c r="P17" s="67">
        <v>165254</v>
      </c>
      <c r="Q17" s="67">
        <v>164570</v>
      </c>
      <c r="R17" s="67">
        <v>152513</v>
      </c>
      <c r="S17" s="16">
        <v>127195</v>
      </c>
      <c r="T17" s="16">
        <v>118664</v>
      </c>
      <c r="U17" s="16">
        <v>121374</v>
      </c>
      <c r="V17" s="16">
        <v>104407</v>
      </c>
      <c r="W17" s="16">
        <v>86970</v>
      </c>
      <c r="X17" s="16">
        <v>86233</v>
      </c>
      <c r="Y17" s="16">
        <v>80622</v>
      </c>
      <c r="Z17" s="16">
        <v>83330</v>
      </c>
      <c r="AA17" s="16">
        <v>69258</v>
      </c>
      <c r="AB17" s="16">
        <v>69582.399999999994</v>
      </c>
      <c r="AC17" s="16">
        <v>64733</v>
      </c>
      <c r="AD17" s="16">
        <v>63698</v>
      </c>
      <c r="AE17" s="16">
        <v>55824.372000000003</v>
      </c>
      <c r="AF17" s="16">
        <v>58709</v>
      </c>
      <c r="AG17" s="16">
        <v>55874</v>
      </c>
      <c r="AH17" s="16">
        <v>54788</v>
      </c>
      <c r="AI17" s="16">
        <v>25382</v>
      </c>
      <c r="AJ17" s="16">
        <v>57466</v>
      </c>
      <c r="AK17" s="33">
        <v>26175</v>
      </c>
      <c r="AL17" s="33">
        <v>46408</v>
      </c>
      <c r="AM17" s="34"/>
      <c r="AN17" s="32"/>
      <c r="AO17" s="32"/>
      <c r="AP17" s="32"/>
      <c r="AQ17" s="31"/>
      <c r="AR17" s="31"/>
      <c r="AS17" s="31"/>
      <c r="AT17" s="31"/>
      <c r="AU17" s="31"/>
      <c r="AV17" s="31"/>
      <c r="AW17" s="31"/>
      <c r="AX17" s="31"/>
    </row>
    <row r="18" spans="1:50" x14ac:dyDescent="0.2">
      <c r="A18" s="216" t="s">
        <v>52</v>
      </c>
      <c r="B18" s="74">
        <v>265458</v>
      </c>
      <c r="C18" s="74">
        <v>300208</v>
      </c>
      <c r="D18" s="74">
        <v>193031</v>
      </c>
      <c r="E18" s="74">
        <v>596636</v>
      </c>
      <c r="F18" s="118">
        <v>500845</v>
      </c>
      <c r="G18" s="118">
        <v>362330</v>
      </c>
      <c r="H18" s="118">
        <v>195494</v>
      </c>
      <c r="I18" s="118">
        <v>560878.30000000005</v>
      </c>
      <c r="J18" s="87">
        <v>387035</v>
      </c>
      <c r="K18" s="74">
        <v>144652</v>
      </c>
      <c r="L18" s="74">
        <v>168923</v>
      </c>
      <c r="M18" s="74">
        <v>573460</v>
      </c>
      <c r="N18" s="74">
        <v>494497</v>
      </c>
      <c r="O18" s="74">
        <v>412776</v>
      </c>
      <c r="P18" s="74">
        <v>275358</v>
      </c>
      <c r="Q18" s="74">
        <v>486537</v>
      </c>
      <c r="R18" s="74">
        <v>402058</v>
      </c>
      <c r="S18" s="122">
        <v>316784</v>
      </c>
      <c r="T18" s="122">
        <v>219265</v>
      </c>
      <c r="U18" s="122">
        <v>325861</v>
      </c>
      <c r="V18" s="122">
        <v>258057</v>
      </c>
      <c r="W18" s="122">
        <v>210243</v>
      </c>
      <c r="X18" s="122">
        <v>119047</v>
      </c>
      <c r="Y18" s="122">
        <v>147763</v>
      </c>
      <c r="Z18" s="122">
        <v>105829</v>
      </c>
      <c r="AA18" s="122">
        <v>61061</v>
      </c>
      <c r="AB18" s="122">
        <v>37576.531735952034</v>
      </c>
      <c r="AC18" s="122">
        <v>117165</v>
      </c>
      <c r="AD18" s="122">
        <v>81230</v>
      </c>
      <c r="AE18" s="122">
        <v>57456.495999999999</v>
      </c>
      <c r="AF18" s="122">
        <v>36545.743999999999</v>
      </c>
      <c r="AG18" s="122">
        <v>84885</v>
      </c>
      <c r="AH18" s="122">
        <v>74234</v>
      </c>
      <c r="AI18" s="122">
        <v>50040</v>
      </c>
      <c r="AJ18" s="122">
        <v>26109</v>
      </c>
      <c r="AK18" s="122">
        <v>71717</v>
      </c>
      <c r="AL18" s="122">
        <v>47034</v>
      </c>
      <c r="AM18" s="34"/>
      <c r="AN18" s="34"/>
      <c r="AO18" s="34"/>
      <c r="AP18" s="34"/>
      <c r="AQ18" s="32"/>
      <c r="AR18" s="32"/>
      <c r="AS18" s="32"/>
      <c r="AT18" s="32"/>
      <c r="AU18" s="32"/>
      <c r="AV18" s="32"/>
      <c r="AW18" s="32"/>
      <c r="AX18" s="32"/>
    </row>
    <row r="19" spans="1:50" x14ac:dyDescent="0.2">
      <c r="A19" s="221" t="s">
        <v>53</v>
      </c>
      <c r="B19" s="247">
        <v>779051</v>
      </c>
      <c r="C19" s="247">
        <v>794402</v>
      </c>
      <c r="D19" s="28">
        <f t="shared" ref="D19" si="0">SUM(D13:D18)</f>
        <v>600054</v>
      </c>
      <c r="E19" s="28">
        <v>955878</v>
      </c>
      <c r="F19" s="247">
        <v>857716</v>
      </c>
      <c r="G19" s="28">
        <v>809744</v>
      </c>
      <c r="H19" s="28">
        <v>607492</v>
      </c>
      <c r="I19" s="28">
        <v>995329.60000000009</v>
      </c>
      <c r="J19" s="28">
        <v>815156.6</v>
      </c>
      <c r="K19" s="28">
        <v>627426.11699999997</v>
      </c>
      <c r="L19" s="28">
        <v>627208.23499999999</v>
      </c>
      <c r="M19" s="28">
        <v>991890.6</v>
      </c>
      <c r="N19" s="28">
        <v>942215</v>
      </c>
      <c r="O19" s="28">
        <v>782662</v>
      </c>
      <c r="P19" s="28">
        <v>611091</v>
      </c>
      <c r="Q19" s="28">
        <v>761932</v>
      </c>
      <c r="R19" s="28">
        <v>683707</v>
      </c>
      <c r="S19" s="28">
        <v>611412</v>
      </c>
      <c r="T19" s="28">
        <v>446848</v>
      </c>
      <c r="U19" s="28">
        <v>628578</v>
      </c>
      <c r="V19" s="28">
        <v>521639</v>
      </c>
      <c r="W19" s="28">
        <v>409908</v>
      </c>
      <c r="X19" s="28">
        <v>291750</v>
      </c>
      <c r="Y19" s="28">
        <v>332495</v>
      </c>
      <c r="Z19" s="28">
        <v>275494</v>
      </c>
      <c r="AA19" s="28">
        <v>249357</v>
      </c>
      <c r="AB19" s="28">
        <v>189129.37694455904</v>
      </c>
      <c r="AC19" s="28">
        <v>275080</v>
      </c>
      <c r="AD19" s="28">
        <v>335446</v>
      </c>
      <c r="AE19" s="28">
        <v>237414.24300000002</v>
      </c>
      <c r="AF19" s="28">
        <v>155736.242</v>
      </c>
      <c r="AG19" s="28">
        <v>207282.59399999998</v>
      </c>
      <c r="AH19" s="28">
        <v>258864</v>
      </c>
      <c r="AI19" s="28">
        <v>175400</v>
      </c>
      <c r="AJ19" s="28">
        <v>166366</v>
      </c>
      <c r="AK19" s="28">
        <v>173802</v>
      </c>
      <c r="AL19" s="28">
        <v>175377</v>
      </c>
      <c r="AM19" s="35"/>
      <c r="AN19" s="36"/>
      <c r="AO19" s="36"/>
      <c r="AP19" s="36"/>
      <c r="AQ19" s="34"/>
      <c r="AR19" s="34"/>
      <c r="AS19" s="34"/>
      <c r="AT19" s="34"/>
      <c r="AU19" s="34"/>
      <c r="AV19" s="34"/>
      <c r="AW19" s="34"/>
      <c r="AX19" s="34"/>
    </row>
    <row r="20" spans="1:50" x14ac:dyDescent="0.2">
      <c r="A20" s="215"/>
      <c r="B20" s="248"/>
      <c r="C20" s="248"/>
      <c r="D20" s="102"/>
      <c r="E20" s="102"/>
      <c r="F20" s="248"/>
      <c r="G20" s="102"/>
      <c r="H20" s="102"/>
      <c r="I20" s="102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8"/>
      <c r="AN20" s="31"/>
      <c r="AO20" s="31"/>
      <c r="AP20" s="31"/>
      <c r="AQ20" s="36"/>
      <c r="AR20" s="36"/>
      <c r="AS20" s="36"/>
      <c r="AT20" s="36"/>
      <c r="AU20" s="36"/>
      <c r="AV20" s="36"/>
      <c r="AW20" s="36"/>
      <c r="AX20" s="36"/>
    </row>
    <row r="21" spans="1:50" x14ac:dyDescent="0.2">
      <c r="A21" s="227" t="s">
        <v>54</v>
      </c>
      <c r="B21" s="264">
        <v>4143316</v>
      </c>
      <c r="C21" s="264">
        <v>4199719</v>
      </c>
      <c r="D21" s="134">
        <f t="shared" ref="D21" si="1">D11+D19</f>
        <v>1342522</v>
      </c>
      <c r="E21" s="134">
        <v>1712438</v>
      </c>
      <c r="F21" s="264">
        <v>1351829</v>
      </c>
      <c r="G21" s="134">
        <v>1303597.8</v>
      </c>
      <c r="H21" s="134">
        <v>1120979</v>
      </c>
      <c r="I21" s="134">
        <v>1519392.148</v>
      </c>
      <c r="J21" s="134">
        <v>1317272.2</v>
      </c>
      <c r="K21" s="134">
        <v>1085543.74765</v>
      </c>
      <c r="L21" s="134">
        <v>1074377.8640999999</v>
      </c>
      <c r="M21" s="134">
        <v>1421130.8</v>
      </c>
      <c r="N21" s="134">
        <v>1335564.5248</v>
      </c>
      <c r="O21" s="134">
        <v>1146883.6247999999</v>
      </c>
      <c r="P21" s="134">
        <v>956411.62479999999</v>
      </c>
      <c r="Q21" s="134">
        <v>1071090.4247999999</v>
      </c>
      <c r="R21" s="134">
        <v>977809.62479999999</v>
      </c>
      <c r="S21" s="134">
        <v>904121.02480000001</v>
      </c>
      <c r="T21" s="134">
        <v>732265.62479999999</v>
      </c>
      <c r="U21" s="134">
        <v>913705.82480000006</v>
      </c>
      <c r="V21" s="134">
        <v>804009</v>
      </c>
      <c r="W21" s="134">
        <v>661774</v>
      </c>
      <c r="X21" s="134">
        <v>554117</v>
      </c>
      <c r="Y21" s="134">
        <v>592208</v>
      </c>
      <c r="Z21" s="134">
        <v>532885</v>
      </c>
      <c r="AA21" s="134">
        <v>493799</v>
      </c>
      <c r="AB21" s="134">
        <v>429760.08245088009</v>
      </c>
      <c r="AC21" s="134">
        <v>493553</v>
      </c>
      <c r="AD21" s="134">
        <v>551821</v>
      </c>
      <c r="AE21" s="134">
        <v>445195.29200000002</v>
      </c>
      <c r="AF21" s="134">
        <v>362176.89</v>
      </c>
      <c r="AG21" s="134">
        <v>405498.59399999998</v>
      </c>
      <c r="AH21" s="134">
        <v>442418</v>
      </c>
      <c r="AI21" s="134">
        <v>346775</v>
      </c>
      <c r="AJ21" s="134">
        <v>326313</v>
      </c>
      <c r="AK21" s="134">
        <v>319983</v>
      </c>
      <c r="AL21" s="134">
        <v>306869</v>
      </c>
      <c r="AM21" s="39"/>
      <c r="AN21" s="29"/>
      <c r="AO21" s="29"/>
      <c r="AP21" s="29"/>
      <c r="AQ21" s="31"/>
      <c r="AR21" s="31"/>
      <c r="AS21" s="31"/>
      <c r="AT21" s="31"/>
      <c r="AU21" s="31"/>
      <c r="AV21" s="31"/>
      <c r="AW21" s="31"/>
      <c r="AX21" s="31"/>
    </row>
    <row r="22" spans="1:50" x14ac:dyDescent="0.2">
      <c r="A22" s="221"/>
      <c r="B22" s="253"/>
      <c r="C22" s="253"/>
      <c r="D22" s="157"/>
      <c r="E22" s="157"/>
      <c r="F22" s="253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3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</row>
    <row r="23" spans="1:50" ht="15.75" customHeight="1" x14ac:dyDescent="0.2">
      <c r="A23" s="228" t="s">
        <v>55</v>
      </c>
      <c r="B23" s="130"/>
      <c r="C23" s="130"/>
      <c r="D23" s="130"/>
      <c r="E23" s="130"/>
      <c r="F23" s="130"/>
      <c r="G23" s="130"/>
      <c r="H23" s="130"/>
      <c r="I23" s="130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</row>
    <row r="24" spans="1:50" x14ac:dyDescent="0.2">
      <c r="A24" s="215" t="s">
        <v>56</v>
      </c>
      <c r="B24" s="265">
        <v>1205</v>
      </c>
      <c r="C24" s="265">
        <v>1205</v>
      </c>
      <c r="D24" s="16">
        <v>1205</v>
      </c>
      <c r="E24" s="16">
        <v>1205</v>
      </c>
      <c r="F24" s="265">
        <v>1205</v>
      </c>
      <c r="G24" s="16">
        <v>1205</v>
      </c>
      <c r="H24" s="16">
        <v>1205</v>
      </c>
      <c r="I24" s="16">
        <v>1205</v>
      </c>
      <c r="J24" s="16">
        <v>1205</v>
      </c>
      <c r="K24" s="16">
        <v>1205</v>
      </c>
      <c r="L24" s="16">
        <v>1204.8000000000002</v>
      </c>
      <c r="M24" s="16">
        <v>1205</v>
      </c>
      <c r="N24" s="16">
        <v>1205</v>
      </c>
      <c r="O24" s="16">
        <v>1205</v>
      </c>
      <c r="P24" s="16">
        <v>1205</v>
      </c>
      <c r="Q24" s="16">
        <v>1205</v>
      </c>
      <c r="R24" s="16">
        <v>1205</v>
      </c>
      <c r="S24" s="16">
        <v>1205</v>
      </c>
      <c r="T24" s="16">
        <v>1201</v>
      </c>
      <c r="U24" s="16">
        <v>1201</v>
      </c>
      <c r="V24" s="16">
        <v>1201</v>
      </c>
      <c r="W24" s="16">
        <v>1201</v>
      </c>
      <c r="X24" s="16">
        <v>1191</v>
      </c>
      <c r="Y24" s="16">
        <v>1191</v>
      </c>
      <c r="Z24" s="16">
        <v>1191</v>
      </c>
      <c r="AA24" s="16">
        <v>1191</v>
      </c>
      <c r="AB24" s="16">
        <v>1191</v>
      </c>
      <c r="AC24" s="16">
        <v>1191</v>
      </c>
      <c r="AD24" s="16">
        <v>1191</v>
      </c>
      <c r="AE24" s="16">
        <v>1191</v>
      </c>
      <c r="AF24" s="16">
        <v>1191</v>
      </c>
      <c r="AG24" s="16">
        <v>1191</v>
      </c>
      <c r="AH24" s="16">
        <v>1191</v>
      </c>
      <c r="AI24" s="16">
        <v>1191</v>
      </c>
      <c r="AJ24" s="16">
        <v>1191</v>
      </c>
      <c r="AK24" s="16">
        <v>1191</v>
      </c>
      <c r="AL24" s="16">
        <v>1190.5</v>
      </c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</row>
    <row r="25" spans="1:50" x14ac:dyDescent="0.2">
      <c r="A25" s="215" t="s">
        <v>99</v>
      </c>
      <c r="B25" s="265">
        <v>95962</v>
      </c>
      <c r="C25" s="265">
        <v>95962</v>
      </c>
      <c r="D25" s="16">
        <v>95962</v>
      </c>
      <c r="E25" s="16">
        <v>93812</v>
      </c>
      <c r="F25" s="265">
        <v>93812</v>
      </c>
      <c r="G25" s="16">
        <v>93812</v>
      </c>
      <c r="H25" s="16">
        <v>93812</v>
      </c>
      <c r="I25" s="16">
        <v>93812</v>
      </c>
      <c r="J25" s="16">
        <v>93812</v>
      </c>
      <c r="K25" s="16">
        <v>93812</v>
      </c>
      <c r="L25" s="16">
        <v>93733.792000000001</v>
      </c>
      <c r="M25" s="16">
        <v>90189</v>
      </c>
      <c r="N25" s="16">
        <v>90189</v>
      </c>
      <c r="O25" s="16">
        <v>90384</v>
      </c>
      <c r="P25" s="16">
        <v>90389</v>
      </c>
      <c r="Q25" s="16">
        <v>80856</v>
      </c>
      <c r="R25" s="16">
        <v>80856</v>
      </c>
      <c r="S25" s="16">
        <v>80856</v>
      </c>
      <c r="T25" s="16">
        <v>70990</v>
      </c>
      <c r="U25" s="16">
        <v>66401</v>
      </c>
      <c r="V25" s="16">
        <v>66401</v>
      </c>
      <c r="W25" s="16">
        <v>66401</v>
      </c>
      <c r="X25" s="16">
        <v>41624</v>
      </c>
      <c r="Y25" s="16">
        <v>41624</v>
      </c>
      <c r="Z25" s="16">
        <v>41624</v>
      </c>
      <c r="AA25" s="16">
        <v>41624</v>
      </c>
      <c r="AB25" s="16">
        <v>41623.898849999903</v>
      </c>
      <c r="AC25" s="16">
        <v>41623.898849999903</v>
      </c>
      <c r="AD25" s="16">
        <v>41623.898849999903</v>
      </c>
      <c r="AE25" s="16">
        <v>41623.898999999998</v>
      </c>
      <c r="AF25" s="16">
        <v>41623.898999999998</v>
      </c>
      <c r="AG25" s="16">
        <v>40904</v>
      </c>
      <c r="AH25" s="16">
        <v>40904</v>
      </c>
      <c r="AI25" s="16">
        <v>40904</v>
      </c>
      <c r="AJ25" s="16">
        <v>40904</v>
      </c>
      <c r="AK25" s="16">
        <v>38362</v>
      </c>
      <c r="AL25" s="16">
        <v>38362</v>
      </c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</row>
    <row r="26" spans="1:50" x14ac:dyDescent="0.2">
      <c r="A26" s="215" t="s">
        <v>100</v>
      </c>
      <c r="B26" s="266">
        <v>170297</v>
      </c>
      <c r="C26" s="266">
        <v>88924</v>
      </c>
      <c r="D26" s="158">
        <v>42969</v>
      </c>
      <c r="E26" s="158">
        <v>38818</v>
      </c>
      <c r="F26" s="266">
        <v>32258</v>
      </c>
      <c r="G26" s="158">
        <v>40198</v>
      </c>
      <c r="H26" s="158">
        <v>48322</v>
      </c>
      <c r="I26" s="158">
        <v>41847.300000000003</v>
      </c>
      <c r="J26" s="158">
        <v>24550</v>
      </c>
      <c r="K26" s="158">
        <v>5864</v>
      </c>
      <c r="L26" s="158">
        <v>11482</v>
      </c>
      <c r="M26" s="158">
        <v>7126</v>
      </c>
      <c r="N26" s="158">
        <v>6897</v>
      </c>
      <c r="O26" s="158">
        <v>12865</v>
      </c>
      <c r="P26" s="158">
        <v>1141</v>
      </c>
      <c r="Q26" s="158">
        <v>-7405</v>
      </c>
      <c r="R26" s="158">
        <v>-8448</v>
      </c>
      <c r="S26" s="158">
        <v>9944</v>
      </c>
      <c r="T26" s="158">
        <v>751</v>
      </c>
      <c r="U26" s="158">
        <v>4186</v>
      </c>
      <c r="V26" s="158">
        <v>12509</v>
      </c>
      <c r="W26" s="158">
        <v>3864</v>
      </c>
      <c r="X26" s="158">
        <v>4340</v>
      </c>
      <c r="Y26" s="158">
        <v>-3661.1219999999998</v>
      </c>
      <c r="Z26" s="158">
        <v>-3659</v>
      </c>
      <c r="AA26" s="158">
        <v>-9869.1803273999994</v>
      </c>
      <c r="AB26" s="158">
        <v>-7422.4714753999997</v>
      </c>
      <c r="AC26" s="158">
        <v>-17965</v>
      </c>
      <c r="AD26" s="16">
        <v>-11987</v>
      </c>
      <c r="AE26" s="16">
        <v>-17880.885000000002</v>
      </c>
      <c r="AF26" s="16">
        <v>-10000.811</v>
      </c>
      <c r="AG26" s="16">
        <v>-8163.4220000000005</v>
      </c>
      <c r="AH26" s="16">
        <v>-7551</v>
      </c>
      <c r="AI26" s="16">
        <v>-1832</v>
      </c>
      <c r="AJ26" s="16">
        <v>-4127</v>
      </c>
      <c r="AK26" s="16">
        <v>-7086</v>
      </c>
      <c r="AL26" s="16">
        <v>-6558</v>
      </c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</row>
    <row r="27" spans="1:50" x14ac:dyDescent="0.2">
      <c r="A27" s="216" t="s">
        <v>101</v>
      </c>
      <c r="B27" s="267">
        <v>689215</v>
      </c>
      <c r="C27" s="267">
        <v>576610</v>
      </c>
      <c r="D27" s="122">
        <v>500526</v>
      </c>
      <c r="E27" s="122">
        <v>948976</v>
      </c>
      <c r="F27" s="267">
        <v>828745</v>
      </c>
      <c r="G27" s="122">
        <v>692121</v>
      </c>
      <c r="H27" s="122">
        <v>536697</v>
      </c>
      <c r="I27" s="122">
        <v>937649.3</v>
      </c>
      <c r="J27" s="122">
        <v>791811.3</v>
      </c>
      <c r="K27" s="122">
        <v>637062.41764999996</v>
      </c>
      <c r="L27" s="122">
        <v>495450.12609999999</v>
      </c>
      <c r="M27" s="122">
        <v>899898.6</v>
      </c>
      <c r="N27" s="122">
        <v>784856.42879999999</v>
      </c>
      <c r="O27" s="122">
        <v>640953.52879999997</v>
      </c>
      <c r="P27" s="122">
        <v>526512.52879999997</v>
      </c>
      <c r="Q27" s="122">
        <v>738275.32880000002</v>
      </c>
      <c r="R27" s="122">
        <v>617052.52879999997</v>
      </c>
      <c r="S27" s="122">
        <v>503391.92879999994</v>
      </c>
      <c r="T27" s="122">
        <v>406632.52879999991</v>
      </c>
      <c r="U27" s="122">
        <v>521772.72879999992</v>
      </c>
      <c r="V27" s="122">
        <v>466090</v>
      </c>
      <c r="W27" s="122">
        <v>388967</v>
      </c>
      <c r="X27" s="122">
        <v>321461</v>
      </c>
      <c r="Y27" s="122">
        <v>387637</v>
      </c>
      <c r="Z27" s="122">
        <v>341510</v>
      </c>
      <c r="AA27" s="122">
        <v>288005</v>
      </c>
      <c r="AB27" s="122">
        <v>247785.3351037282</v>
      </c>
      <c r="AC27" s="122">
        <v>297206</v>
      </c>
      <c r="AD27" s="122">
        <v>263366</v>
      </c>
      <c r="AE27" s="122">
        <v>226440.23300000001</v>
      </c>
      <c r="AF27" s="122">
        <v>195623.23691646021</v>
      </c>
      <c r="AG27" s="122">
        <v>237993.28100000002</v>
      </c>
      <c r="AH27" s="122">
        <v>206331</v>
      </c>
      <c r="AI27" s="122">
        <v>166722</v>
      </c>
      <c r="AJ27" s="122">
        <v>135768</v>
      </c>
      <c r="AK27" s="122">
        <v>189738</v>
      </c>
      <c r="AL27" s="122">
        <v>166850</v>
      </c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</row>
    <row r="28" spans="1:50" x14ac:dyDescent="0.2">
      <c r="A28" s="221" t="s">
        <v>102</v>
      </c>
      <c r="B28" s="247">
        <v>956678</v>
      </c>
      <c r="C28" s="247">
        <f t="shared" ref="C28" si="2">SUM(C24:C27)</f>
        <v>762701</v>
      </c>
      <c r="D28" s="28">
        <f t="shared" ref="D28" si="3">SUM(D24:D27)</f>
        <v>640662</v>
      </c>
      <c r="E28" s="28">
        <v>1082811</v>
      </c>
      <c r="F28" s="247">
        <v>956020</v>
      </c>
      <c r="G28" s="28">
        <v>827336</v>
      </c>
      <c r="H28" s="28">
        <v>680036</v>
      </c>
      <c r="I28" s="28">
        <v>1074513.6000000001</v>
      </c>
      <c r="J28" s="28">
        <v>911378.3</v>
      </c>
      <c r="K28" s="28">
        <v>737943.41764999996</v>
      </c>
      <c r="L28" s="28">
        <v>601870.71809999994</v>
      </c>
      <c r="M28" s="28">
        <v>998418.6</v>
      </c>
      <c r="N28" s="28">
        <v>883147.42879999999</v>
      </c>
      <c r="O28" s="28">
        <v>745407.52879999997</v>
      </c>
      <c r="P28" s="28">
        <v>619247.52879999997</v>
      </c>
      <c r="Q28" s="28">
        <v>812931.32880000002</v>
      </c>
      <c r="R28" s="28">
        <v>690665.52879999997</v>
      </c>
      <c r="S28" s="28">
        <v>595396.92879999988</v>
      </c>
      <c r="T28" s="28">
        <v>479574.52879999991</v>
      </c>
      <c r="U28" s="28">
        <v>593560.72879999992</v>
      </c>
      <c r="V28" s="28">
        <v>546201</v>
      </c>
      <c r="W28" s="28">
        <v>460433</v>
      </c>
      <c r="X28" s="28">
        <v>368616</v>
      </c>
      <c r="Y28" s="28">
        <v>426790.87800000003</v>
      </c>
      <c r="Z28" s="28">
        <v>380666</v>
      </c>
      <c r="AA28" s="28">
        <v>320950.81967260002</v>
      </c>
      <c r="AB28" s="28">
        <v>283177.76247832808</v>
      </c>
      <c r="AC28" s="28">
        <v>322055.89884999988</v>
      </c>
      <c r="AD28" s="28">
        <v>294193.89884999988</v>
      </c>
      <c r="AE28" s="28">
        <v>251374.247</v>
      </c>
      <c r="AF28" s="28">
        <v>228437.3249164602</v>
      </c>
      <c r="AG28" s="28">
        <v>271924.859</v>
      </c>
      <c r="AH28" s="28">
        <v>240875</v>
      </c>
      <c r="AI28" s="28">
        <v>206985</v>
      </c>
      <c r="AJ28" s="28">
        <v>173736</v>
      </c>
      <c r="AK28" s="28">
        <v>222205</v>
      </c>
      <c r="AL28" s="28">
        <v>199844.5</v>
      </c>
      <c r="AM28" s="40"/>
      <c r="AN28" s="40"/>
      <c r="AO28" s="40"/>
      <c r="AP28" s="41"/>
      <c r="AQ28" s="40"/>
      <c r="AR28" s="40"/>
      <c r="AS28" s="40"/>
      <c r="AT28" s="40"/>
      <c r="AU28" s="40"/>
      <c r="AV28" s="40"/>
      <c r="AW28" s="40"/>
      <c r="AX28" s="40"/>
    </row>
    <row r="29" spans="1:50" x14ac:dyDescent="0.2">
      <c r="A29" s="10"/>
      <c r="B29" s="253"/>
      <c r="C29" s="253"/>
      <c r="D29" s="157"/>
      <c r="E29" s="157"/>
      <c r="F29" s="253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40"/>
      <c r="AN29" s="40"/>
      <c r="AO29" s="40"/>
      <c r="AP29" s="40"/>
      <c r="AQ29" s="41"/>
      <c r="AR29" s="41"/>
      <c r="AS29" s="41"/>
      <c r="AT29" s="40"/>
      <c r="AU29" s="40"/>
      <c r="AV29" s="40"/>
      <c r="AW29" s="40"/>
      <c r="AX29" s="40"/>
    </row>
    <row r="30" spans="1:50" x14ac:dyDescent="0.2">
      <c r="A30" s="230" t="s">
        <v>153</v>
      </c>
      <c r="B30" s="254">
        <v>12412</v>
      </c>
      <c r="C30" s="254">
        <v>17181</v>
      </c>
      <c r="D30" s="159">
        <v>21748</v>
      </c>
      <c r="E30" s="159">
        <v>25035</v>
      </c>
      <c r="F30" s="254">
        <v>7290</v>
      </c>
      <c r="G30" s="159">
        <v>20346</v>
      </c>
      <c r="H30" s="159">
        <v>26011</v>
      </c>
      <c r="I30" s="159">
        <v>53691</v>
      </c>
      <c r="J30" s="159">
        <v>52306</v>
      </c>
      <c r="K30" s="159">
        <v>45536.22</v>
      </c>
      <c r="L30" s="159">
        <v>43952.94466666667</v>
      </c>
      <c r="M30" s="159">
        <v>44057</v>
      </c>
      <c r="N30" s="159">
        <v>33879</v>
      </c>
      <c r="O30" s="159">
        <v>33129.122666666663</v>
      </c>
      <c r="P30" s="159">
        <v>29411.122666666663</v>
      </c>
      <c r="Q30" s="159">
        <v>25279.122666666663</v>
      </c>
      <c r="R30" s="159">
        <v>24375.78933333333</v>
      </c>
      <c r="S30" s="159">
        <v>22473.78933333333</v>
      </c>
      <c r="T30" s="159">
        <v>21581.122666666663</v>
      </c>
      <c r="U30" s="159">
        <v>19717.122666666663</v>
      </c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40"/>
      <c r="AN30" s="40"/>
      <c r="AO30" s="40"/>
      <c r="AP30" s="40"/>
      <c r="AQ30" s="41"/>
      <c r="AR30" s="41"/>
      <c r="AS30" s="41"/>
      <c r="AT30" s="40"/>
      <c r="AU30" s="40"/>
      <c r="AV30" s="40"/>
      <c r="AW30" s="40"/>
      <c r="AX30" s="40"/>
    </row>
    <row r="31" spans="1:50" x14ac:dyDescent="0.2">
      <c r="A31" s="230" t="s">
        <v>210</v>
      </c>
      <c r="B31" s="254">
        <v>2000643</v>
      </c>
      <c r="C31" s="254">
        <v>2057228</v>
      </c>
      <c r="D31" s="159"/>
      <c r="E31" s="159"/>
      <c r="F31" s="254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40"/>
      <c r="AN31" s="40"/>
      <c r="AO31" s="40"/>
      <c r="AP31" s="40"/>
      <c r="AQ31" s="41"/>
      <c r="AR31" s="41"/>
      <c r="AS31" s="41"/>
      <c r="AT31" s="40"/>
      <c r="AU31" s="40"/>
      <c r="AV31" s="40"/>
      <c r="AW31" s="40"/>
      <c r="AX31" s="40"/>
    </row>
    <row r="32" spans="1:50" x14ac:dyDescent="0.2">
      <c r="A32" s="230" t="s">
        <v>211</v>
      </c>
      <c r="B32" s="254">
        <v>300352</v>
      </c>
      <c r="C32" s="254">
        <v>281723</v>
      </c>
      <c r="D32" s="159"/>
      <c r="E32" s="159"/>
      <c r="F32" s="254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40"/>
      <c r="AN32" s="40"/>
      <c r="AO32" s="40"/>
      <c r="AP32" s="40"/>
      <c r="AQ32" s="41"/>
      <c r="AR32" s="41"/>
      <c r="AS32" s="41"/>
      <c r="AT32" s="40"/>
      <c r="AU32" s="40"/>
      <c r="AV32" s="40"/>
      <c r="AW32" s="40"/>
      <c r="AX32" s="40"/>
    </row>
    <row r="33" spans="1:50" s="17" customFormat="1" x14ac:dyDescent="0.2">
      <c r="A33" s="230" t="s">
        <v>205</v>
      </c>
      <c r="B33" s="254">
        <v>152379</v>
      </c>
      <c r="C33" s="254">
        <v>178859</v>
      </c>
      <c r="D33" s="9">
        <v>179870</v>
      </c>
      <c r="E33" s="9">
        <v>194200</v>
      </c>
      <c r="F33" s="6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26"/>
      <c r="AN33" s="26"/>
      <c r="AO33" s="26"/>
      <c r="AP33" s="26"/>
      <c r="AQ33" s="283"/>
      <c r="AR33" s="283"/>
      <c r="AS33" s="283"/>
      <c r="AT33" s="26"/>
      <c r="AU33" s="26"/>
      <c r="AV33" s="26"/>
      <c r="AW33" s="26"/>
      <c r="AX33" s="26"/>
    </row>
    <row r="34" spans="1:50" s="17" customFormat="1" x14ac:dyDescent="0.2">
      <c r="A34" s="224" t="s">
        <v>152</v>
      </c>
      <c r="B34" s="267">
        <v>66578</v>
      </c>
      <c r="C34" s="267">
        <v>68400</v>
      </c>
      <c r="D34" s="122">
        <v>10567</v>
      </c>
      <c r="E34" s="122">
        <v>10408</v>
      </c>
      <c r="F34" s="122">
        <v>10245</v>
      </c>
      <c r="G34" s="122">
        <v>12319</v>
      </c>
      <c r="H34" s="122">
        <v>12598</v>
      </c>
      <c r="I34" s="122">
        <v>12316</v>
      </c>
      <c r="J34" s="122">
        <v>11341</v>
      </c>
      <c r="K34" s="122">
        <v>14269</v>
      </c>
      <c r="L34" s="122">
        <v>14455</v>
      </c>
      <c r="M34" s="122">
        <v>14234</v>
      </c>
      <c r="N34" s="122">
        <v>14269</v>
      </c>
      <c r="O34" s="122">
        <v>12259</v>
      </c>
      <c r="P34" s="122">
        <v>11894</v>
      </c>
      <c r="Q34" s="122">
        <v>11582</v>
      </c>
      <c r="R34" s="122">
        <v>11418</v>
      </c>
      <c r="S34" s="122">
        <v>12196</v>
      </c>
      <c r="T34" s="122">
        <v>11832</v>
      </c>
      <c r="U34" s="122">
        <v>11962</v>
      </c>
      <c r="V34" s="122">
        <v>12390</v>
      </c>
      <c r="W34" s="122">
        <v>7941</v>
      </c>
      <c r="X34" s="122">
        <v>7970</v>
      </c>
      <c r="Y34" s="122">
        <v>7488</v>
      </c>
      <c r="Z34" s="122">
        <v>7478.4728085714305</v>
      </c>
      <c r="AA34" s="122">
        <v>3520.1421147999999</v>
      </c>
      <c r="AB34" s="122">
        <v>3529.0925628</v>
      </c>
      <c r="AC34" s="122">
        <v>3483</v>
      </c>
      <c r="AD34" s="122">
        <v>3513.6920942857132</v>
      </c>
      <c r="AE34" s="122">
        <v>3182.627</v>
      </c>
      <c r="AF34" s="122">
        <v>3306.1849999999999</v>
      </c>
      <c r="AG34" s="122">
        <v>3355.7809999999999</v>
      </c>
      <c r="AH34" s="122">
        <v>481</v>
      </c>
      <c r="AI34" s="122">
        <v>0</v>
      </c>
      <c r="AJ34" s="122">
        <v>0</v>
      </c>
      <c r="AK34" s="122">
        <v>0</v>
      </c>
      <c r="AL34" s="122">
        <v>0</v>
      </c>
      <c r="AM34" s="8"/>
      <c r="AN34" s="8"/>
      <c r="AO34" s="8"/>
      <c r="AP34" s="8"/>
      <c r="AQ34" s="26"/>
      <c r="AR34" s="26"/>
      <c r="AS34" s="26"/>
      <c r="AT34" s="26"/>
      <c r="AU34" s="26"/>
      <c r="AV34" s="26"/>
      <c r="AW34" s="26"/>
      <c r="AX34" s="26"/>
    </row>
    <row r="35" spans="1:50" s="17" customFormat="1" x14ac:dyDescent="0.2">
      <c r="A35" s="223" t="s">
        <v>154</v>
      </c>
      <c r="B35" s="253">
        <v>2532363</v>
      </c>
      <c r="C35" s="253">
        <v>2603390</v>
      </c>
      <c r="D35" s="11">
        <f>SUM(D30:D34)</f>
        <v>212185</v>
      </c>
      <c r="E35" s="11">
        <v>229643</v>
      </c>
      <c r="F35" s="42">
        <v>17534</v>
      </c>
      <c r="G35" s="11">
        <v>32665</v>
      </c>
      <c r="H35" s="11">
        <v>38609</v>
      </c>
      <c r="I35" s="11">
        <v>66007</v>
      </c>
      <c r="J35" s="11">
        <v>63647</v>
      </c>
      <c r="K35" s="11">
        <v>59805.22</v>
      </c>
      <c r="L35" s="11">
        <v>58407.94466666667</v>
      </c>
      <c r="M35" s="11">
        <v>58291</v>
      </c>
      <c r="N35" s="11">
        <v>48148</v>
      </c>
      <c r="O35" s="11">
        <v>45388.122666666663</v>
      </c>
      <c r="P35" s="11">
        <v>41305.122666666663</v>
      </c>
      <c r="Q35" s="11">
        <v>36861.122666666663</v>
      </c>
      <c r="R35" s="11">
        <v>35793.789333333334</v>
      </c>
      <c r="S35" s="11">
        <v>34669.789333333334</v>
      </c>
      <c r="T35" s="11">
        <v>33413.122666666663</v>
      </c>
      <c r="U35" s="11">
        <v>31679.122666666663</v>
      </c>
      <c r="V35" s="11">
        <v>12390</v>
      </c>
      <c r="W35" s="11">
        <v>7941</v>
      </c>
      <c r="X35" s="11">
        <v>7970</v>
      </c>
      <c r="Y35" s="11">
        <v>7488</v>
      </c>
      <c r="Z35" s="11">
        <v>7478.4728085714305</v>
      </c>
      <c r="AA35" s="11">
        <v>3520.1421147999999</v>
      </c>
      <c r="AB35" s="11">
        <v>3529.0925628</v>
      </c>
      <c r="AC35" s="11">
        <v>3483</v>
      </c>
      <c r="AD35" s="11">
        <v>3513.6920942857132</v>
      </c>
      <c r="AE35" s="11">
        <v>3182.627</v>
      </c>
      <c r="AF35" s="11">
        <v>3306.1849999999999</v>
      </c>
      <c r="AG35" s="11">
        <v>3355.7809999999999</v>
      </c>
      <c r="AH35" s="11">
        <v>481</v>
      </c>
      <c r="AI35" s="11">
        <v>0</v>
      </c>
      <c r="AJ35" s="11">
        <v>0</v>
      </c>
      <c r="AK35" s="11">
        <v>0</v>
      </c>
      <c r="AL35" s="11">
        <v>0</v>
      </c>
      <c r="AM35" s="18"/>
      <c r="AN35" s="284"/>
      <c r="AO35" s="284"/>
      <c r="AP35" s="284"/>
      <c r="AQ35" s="8"/>
      <c r="AR35" s="8"/>
      <c r="AS35" s="8"/>
      <c r="AT35" s="8"/>
      <c r="AU35" s="8"/>
      <c r="AV35" s="8"/>
      <c r="AW35" s="8"/>
      <c r="AX35" s="8"/>
    </row>
    <row r="36" spans="1:50" s="17" customFormat="1" x14ac:dyDescent="0.2">
      <c r="A36" s="285"/>
      <c r="B36" s="248"/>
      <c r="C36" s="248"/>
      <c r="D36" s="230"/>
      <c r="E36" s="230"/>
      <c r="F36" s="286"/>
      <c r="G36" s="230"/>
      <c r="H36" s="230"/>
      <c r="I36" s="230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8"/>
      <c r="AN36" s="19"/>
      <c r="AO36" s="19"/>
      <c r="AP36" s="19"/>
      <c r="AQ36" s="284"/>
      <c r="AR36" s="284"/>
      <c r="AS36" s="284"/>
      <c r="AT36" s="284"/>
      <c r="AU36" s="284"/>
      <c r="AV36" s="284"/>
      <c r="AW36" s="284"/>
      <c r="AX36" s="284"/>
    </row>
    <row r="37" spans="1:50" s="17" customFormat="1" x14ac:dyDescent="0.2">
      <c r="A37" s="232" t="s">
        <v>212</v>
      </c>
      <c r="B37" s="266">
        <v>237608</v>
      </c>
      <c r="C37" s="266">
        <v>243070</v>
      </c>
      <c r="D37" s="230"/>
      <c r="E37" s="230"/>
      <c r="F37" s="286"/>
      <c r="G37" s="230"/>
      <c r="H37" s="230"/>
      <c r="I37" s="230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>
        <v>1874</v>
      </c>
      <c r="AE37" s="16"/>
      <c r="AF37" s="16"/>
      <c r="AG37" s="16"/>
      <c r="AH37" s="16"/>
      <c r="AI37" s="16">
        <v>21309</v>
      </c>
      <c r="AJ37" s="16">
        <v>20567</v>
      </c>
      <c r="AK37" s="16">
        <v>21982</v>
      </c>
      <c r="AL37" s="16">
        <v>19458</v>
      </c>
      <c r="AM37" s="100"/>
      <c r="AN37" s="24"/>
      <c r="AO37" s="24"/>
      <c r="AP37" s="24"/>
      <c r="AQ37" s="19"/>
      <c r="AR37" s="19"/>
      <c r="AS37" s="19"/>
      <c r="AT37" s="19"/>
      <c r="AU37" s="19"/>
      <c r="AV37" s="19"/>
      <c r="AW37" s="19"/>
      <c r="AX37" s="19"/>
    </row>
    <row r="38" spans="1:50" s="17" customFormat="1" x14ac:dyDescent="0.2">
      <c r="A38" s="232" t="s">
        <v>104</v>
      </c>
      <c r="B38" s="266">
        <v>27342</v>
      </c>
      <c r="C38" s="266">
        <v>39168</v>
      </c>
      <c r="D38" s="158">
        <v>29571</v>
      </c>
      <c r="E38" s="158">
        <v>29795</v>
      </c>
      <c r="F38" s="287">
        <v>30791</v>
      </c>
      <c r="G38" s="158">
        <v>30393</v>
      </c>
      <c r="H38" s="158">
        <v>25917.4</v>
      </c>
      <c r="I38" s="158">
        <v>37900</v>
      </c>
      <c r="J38" s="158">
        <v>44421</v>
      </c>
      <c r="K38" s="158">
        <v>41420</v>
      </c>
      <c r="L38" s="158">
        <v>32701</v>
      </c>
      <c r="M38" s="158">
        <v>47280</v>
      </c>
      <c r="N38" s="158">
        <v>99700</v>
      </c>
      <c r="O38" s="158">
        <v>43902</v>
      </c>
      <c r="P38" s="158">
        <v>33677</v>
      </c>
      <c r="Q38" s="158">
        <v>29380</v>
      </c>
      <c r="R38" s="16">
        <v>33534</v>
      </c>
      <c r="S38" s="16">
        <v>27334</v>
      </c>
      <c r="T38" s="16">
        <v>24397</v>
      </c>
      <c r="U38" s="16">
        <v>31303</v>
      </c>
      <c r="V38" s="16">
        <v>29070</v>
      </c>
      <c r="W38" s="16">
        <v>26836</v>
      </c>
      <c r="X38" s="16">
        <v>32303</v>
      </c>
      <c r="Y38" s="16">
        <v>25505</v>
      </c>
      <c r="Z38" s="16">
        <v>31270</v>
      </c>
      <c r="AA38" s="16">
        <v>21955</v>
      </c>
      <c r="AB38" s="16">
        <v>26454.500918292</v>
      </c>
      <c r="AC38" s="16">
        <v>29166</v>
      </c>
      <c r="AD38" s="16">
        <v>28650</v>
      </c>
      <c r="AE38" s="16">
        <v>23136.95</v>
      </c>
      <c r="AF38" s="16">
        <v>28692.98</v>
      </c>
      <c r="AG38" s="16">
        <v>30201</v>
      </c>
      <c r="AH38" s="16">
        <v>33498</v>
      </c>
      <c r="AI38" s="16">
        <v>14828</v>
      </c>
      <c r="AJ38" s="16">
        <v>12383</v>
      </c>
      <c r="AK38" s="16">
        <v>10146</v>
      </c>
      <c r="AL38" s="16">
        <v>11262</v>
      </c>
      <c r="AM38" s="100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</row>
    <row r="39" spans="1:50" s="17" customFormat="1" x14ac:dyDescent="0.2">
      <c r="A39" s="232" t="s">
        <v>105</v>
      </c>
      <c r="B39" s="266">
        <v>56054</v>
      </c>
      <c r="C39" s="266">
        <v>38296</v>
      </c>
      <c r="D39" s="158">
        <v>31999</v>
      </c>
      <c r="E39" s="158">
        <v>27500</v>
      </c>
      <c r="F39" s="287">
        <v>24421</v>
      </c>
      <c r="G39" s="158">
        <v>45178</v>
      </c>
      <c r="H39" s="158">
        <v>34718.400000000001</v>
      </c>
      <c r="I39" s="158">
        <v>32334</v>
      </c>
      <c r="J39" s="158">
        <v>25628</v>
      </c>
      <c r="K39" s="158"/>
      <c r="L39" s="158">
        <v>39489</v>
      </c>
      <c r="M39" s="158">
        <v>33303</v>
      </c>
      <c r="N39" s="158">
        <v>25034</v>
      </c>
      <c r="O39" s="158">
        <v>42411</v>
      </c>
      <c r="P39" s="158">
        <v>34803</v>
      </c>
      <c r="Q39" s="158">
        <v>29948</v>
      </c>
      <c r="R39" s="16">
        <v>30284</v>
      </c>
      <c r="S39" s="16">
        <v>27665</v>
      </c>
      <c r="T39" s="16">
        <v>15476</v>
      </c>
      <c r="U39" s="16">
        <v>11990</v>
      </c>
      <c r="V39" s="16">
        <v>11515</v>
      </c>
      <c r="W39" s="16">
        <v>9452</v>
      </c>
      <c r="X39" s="16">
        <v>6598</v>
      </c>
      <c r="Y39" s="16">
        <v>4141</v>
      </c>
      <c r="Z39" s="16">
        <v>6604</v>
      </c>
      <c r="AA39" s="16">
        <v>7660</v>
      </c>
      <c r="AB39" s="16">
        <v>6660.4341263989809</v>
      </c>
      <c r="AC39" s="16">
        <v>8687</v>
      </c>
      <c r="AD39" s="16">
        <v>9537</v>
      </c>
      <c r="AE39" s="16">
        <v>11716.790999999999</v>
      </c>
      <c r="AF39" s="16">
        <v>9686.8610835398013</v>
      </c>
      <c r="AG39" s="16">
        <v>9249.0550000000003</v>
      </c>
      <c r="AH39" s="16">
        <v>15139</v>
      </c>
      <c r="AI39" s="16">
        <v>65117</v>
      </c>
      <c r="AJ39" s="16">
        <v>84190</v>
      </c>
      <c r="AK39" s="16">
        <v>32119</v>
      </c>
      <c r="AL39" s="16">
        <v>49845</v>
      </c>
      <c r="AM39" s="100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</row>
    <row r="40" spans="1:50" s="17" customFormat="1" x14ac:dyDescent="0.2">
      <c r="A40" s="230" t="s">
        <v>205</v>
      </c>
      <c r="B40" s="266">
        <v>63165</v>
      </c>
      <c r="C40" s="266">
        <v>70406</v>
      </c>
      <c r="D40" s="158">
        <v>63752</v>
      </c>
      <c r="E40" s="158">
        <v>64000</v>
      </c>
      <c r="F40" s="287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00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</row>
    <row r="41" spans="1:50" s="17" customFormat="1" x14ac:dyDescent="0.2">
      <c r="A41" s="232" t="s">
        <v>106</v>
      </c>
      <c r="B41" s="266">
        <v>139067</v>
      </c>
      <c r="C41" s="266">
        <v>193001</v>
      </c>
      <c r="D41" s="158">
        <v>205030</v>
      </c>
      <c r="E41" s="158">
        <v>121157</v>
      </c>
      <c r="F41" s="287">
        <v>138876</v>
      </c>
      <c r="G41" s="158">
        <v>209723</v>
      </c>
      <c r="H41" s="158">
        <v>183490.4</v>
      </c>
      <c r="I41" s="158">
        <v>183832.5</v>
      </c>
      <c r="J41" s="158">
        <v>145811</v>
      </c>
      <c r="K41" s="158">
        <v>117713</v>
      </c>
      <c r="L41" s="158">
        <v>209529</v>
      </c>
      <c r="M41" s="158">
        <v>159745</v>
      </c>
      <c r="N41" s="16">
        <v>164947</v>
      </c>
      <c r="O41" s="16">
        <v>167396</v>
      </c>
      <c r="P41" s="16">
        <v>127714</v>
      </c>
      <c r="Q41" s="16">
        <v>67510</v>
      </c>
      <c r="R41" s="16">
        <v>90555</v>
      </c>
      <c r="S41" s="16">
        <v>135435</v>
      </c>
      <c r="T41" s="16">
        <v>95225</v>
      </c>
      <c r="U41" s="16">
        <v>172253</v>
      </c>
      <c r="V41" s="16">
        <v>143035</v>
      </c>
      <c r="W41" s="16">
        <v>105840</v>
      </c>
      <c r="X41" s="16">
        <v>82359</v>
      </c>
      <c r="Y41" s="16">
        <v>75927</v>
      </c>
      <c r="Z41" s="16">
        <v>63619</v>
      </c>
      <c r="AA41" s="16">
        <v>96885</v>
      </c>
      <c r="AB41" s="16">
        <v>62126.289226952977</v>
      </c>
      <c r="AC41" s="16">
        <v>87147</v>
      </c>
      <c r="AD41" s="16">
        <v>172357</v>
      </c>
      <c r="AE41" s="16">
        <v>116222.807</v>
      </c>
      <c r="AF41" s="16">
        <v>48872.703000000001</v>
      </c>
      <c r="AG41" s="16">
        <v>52430</v>
      </c>
      <c r="AH41" s="16">
        <v>118710</v>
      </c>
      <c r="AI41" s="16">
        <v>0</v>
      </c>
      <c r="AJ41" s="16">
        <v>0</v>
      </c>
      <c r="AK41" s="16">
        <v>0</v>
      </c>
      <c r="AL41" s="16">
        <v>0</v>
      </c>
      <c r="AM41" s="100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</row>
    <row r="42" spans="1:50" s="17" customFormat="1" x14ac:dyDescent="0.2">
      <c r="A42" s="224" t="s">
        <v>107</v>
      </c>
      <c r="B42" s="290">
        <v>131039</v>
      </c>
      <c r="C42" s="290">
        <v>249688</v>
      </c>
      <c r="D42" s="160">
        <v>159323</v>
      </c>
      <c r="E42" s="160">
        <v>157532</v>
      </c>
      <c r="F42" s="160">
        <v>184186</v>
      </c>
      <c r="G42" s="160">
        <v>158303</v>
      </c>
      <c r="H42" s="160">
        <v>158208.4</v>
      </c>
      <c r="I42" s="160">
        <v>124804.5</v>
      </c>
      <c r="J42" s="160">
        <v>126386.9</v>
      </c>
      <c r="K42" s="160">
        <v>128661.11</v>
      </c>
      <c r="L42" s="160">
        <v>132380.47233333334</v>
      </c>
      <c r="M42" s="160">
        <v>124093.2</v>
      </c>
      <c r="N42" s="160">
        <v>114588.68399999999</v>
      </c>
      <c r="O42" s="160">
        <v>102379.56133333333</v>
      </c>
      <c r="P42" s="160">
        <v>99665.561333333331</v>
      </c>
      <c r="Q42" s="160">
        <v>94460.561333333331</v>
      </c>
      <c r="R42" s="160">
        <v>96977.89466666666</v>
      </c>
      <c r="S42" s="160">
        <v>83620.89466666666</v>
      </c>
      <c r="T42" s="160">
        <v>84180.561333333331</v>
      </c>
      <c r="U42" s="160">
        <v>72920.561333333331</v>
      </c>
      <c r="V42" s="122">
        <v>61797</v>
      </c>
      <c r="W42" s="122">
        <v>51272</v>
      </c>
      <c r="X42" s="122">
        <v>56271</v>
      </c>
      <c r="Y42" s="122">
        <v>52356</v>
      </c>
      <c r="Z42" s="122">
        <v>43248</v>
      </c>
      <c r="AA42" s="122">
        <v>42828</v>
      </c>
      <c r="AB42" s="122">
        <v>47811.602763663999</v>
      </c>
      <c r="AC42" s="122">
        <v>43014</v>
      </c>
      <c r="AD42" s="122">
        <v>41696</v>
      </c>
      <c r="AE42" s="122">
        <v>39561.86</v>
      </c>
      <c r="AF42" s="122">
        <v>43181</v>
      </c>
      <c r="AG42" s="122">
        <v>38338</v>
      </c>
      <c r="AH42" s="122">
        <v>33715</v>
      </c>
      <c r="AI42" s="122">
        <v>38536</v>
      </c>
      <c r="AJ42" s="122">
        <v>35437</v>
      </c>
      <c r="AK42" s="122">
        <v>33531</v>
      </c>
      <c r="AL42" s="122">
        <v>26459</v>
      </c>
      <c r="AM42" s="100"/>
      <c r="AN42" s="100"/>
      <c r="AO42" s="100"/>
      <c r="AP42" s="100"/>
      <c r="AQ42" s="24"/>
      <c r="AR42" s="24"/>
      <c r="AS42" s="24"/>
      <c r="AT42" s="24"/>
      <c r="AU42" s="24"/>
      <c r="AV42" s="24"/>
      <c r="AW42" s="24"/>
      <c r="AX42" s="24"/>
    </row>
    <row r="43" spans="1:50" s="17" customFormat="1" x14ac:dyDescent="0.2">
      <c r="A43" s="223" t="s">
        <v>108</v>
      </c>
      <c r="B43" s="247">
        <v>654275</v>
      </c>
      <c r="C43" s="247">
        <f>SUM(C37:C42)</f>
        <v>833629</v>
      </c>
      <c r="D43" s="28">
        <f t="shared" ref="D43" si="4">SUM(D37:D42)</f>
        <v>489675</v>
      </c>
      <c r="E43" s="28">
        <v>399984</v>
      </c>
      <c r="F43" s="46">
        <v>378274</v>
      </c>
      <c r="G43" s="28">
        <v>443597</v>
      </c>
      <c r="H43" s="28">
        <v>402334.6</v>
      </c>
      <c r="I43" s="28">
        <v>378871</v>
      </c>
      <c r="J43" s="28">
        <v>342246.9</v>
      </c>
      <c r="K43" s="28">
        <v>287794.11</v>
      </c>
      <c r="L43" s="28">
        <v>414099.47233333334</v>
      </c>
      <c r="M43" s="28">
        <v>364421.2</v>
      </c>
      <c r="N43" s="28">
        <v>404269.68400000001</v>
      </c>
      <c r="O43" s="28">
        <v>356088.56133333332</v>
      </c>
      <c r="P43" s="28">
        <v>295859.56133333332</v>
      </c>
      <c r="Q43" s="28">
        <v>221298.56133333332</v>
      </c>
      <c r="R43" s="28">
        <v>251350.89466666666</v>
      </c>
      <c r="S43" s="28">
        <v>274054.89466666663</v>
      </c>
      <c r="T43" s="28">
        <v>219278.56133333332</v>
      </c>
      <c r="U43" s="28">
        <v>288466.56133333332</v>
      </c>
      <c r="V43" s="28">
        <v>245417</v>
      </c>
      <c r="W43" s="28">
        <v>193400</v>
      </c>
      <c r="X43" s="28">
        <v>177531</v>
      </c>
      <c r="Y43" s="28">
        <v>157929</v>
      </c>
      <c r="Z43" s="28">
        <v>144741</v>
      </c>
      <c r="AA43" s="28">
        <v>169328</v>
      </c>
      <c r="AB43" s="28">
        <v>143052.82703530797</v>
      </c>
      <c r="AC43" s="28">
        <v>168014</v>
      </c>
      <c r="AD43" s="28">
        <v>254114</v>
      </c>
      <c r="AE43" s="28">
        <v>190638.408</v>
      </c>
      <c r="AF43" s="28">
        <v>130433.5440835398</v>
      </c>
      <c r="AG43" s="28">
        <v>130218.05499999999</v>
      </c>
      <c r="AH43" s="28">
        <v>201062</v>
      </c>
      <c r="AI43" s="28">
        <v>139790</v>
      </c>
      <c r="AJ43" s="28">
        <v>152577</v>
      </c>
      <c r="AK43" s="28">
        <v>97778</v>
      </c>
      <c r="AL43" s="28">
        <v>107024</v>
      </c>
      <c r="AM43" s="110"/>
      <c r="AN43" s="288"/>
      <c r="AO43" s="288"/>
      <c r="AP43" s="288"/>
      <c r="AQ43" s="100"/>
      <c r="AR43" s="100"/>
      <c r="AS43" s="100"/>
      <c r="AT43" s="100"/>
      <c r="AU43" s="100"/>
      <c r="AV43" s="100"/>
      <c r="AW43" s="100"/>
      <c r="AX43" s="100"/>
    </row>
    <row r="44" spans="1:50" s="17" customFormat="1" x14ac:dyDescent="0.2">
      <c r="A44" s="232"/>
      <c r="B44" s="254"/>
      <c r="C44" s="254"/>
      <c r="D44" s="9"/>
      <c r="E44" s="9"/>
      <c r="F44" s="6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8"/>
      <c r="AN44" s="19"/>
      <c r="AO44" s="19"/>
      <c r="AP44" s="19"/>
      <c r="AQ44" s="288"/>
      <c r="AR44" s="288"/>
      <c r="AS44" s="288"/>
      <c r="AT44" s="288"/>
      <c r="AU44" s="288"/>
      <c r="AV44" s="288"/>
      <c r="AW44" s="288"/>
      <c r="AX44" s="288"/>
    </row>
    <row r="45" spans="1:50" s="101" customFormat="1" x14ac:dyDescent="0.2">
      <c r="A45" s="229" t="s">
        <v>60</v>
      </c>
      <c r="B45" s="257">
        <v>4143316</v>
      </c>
      <c r="C45" s="257">
        <v>4199719</v>
      </c>
      <c r="D45" s="133">
        <f t="shared" ref="D45" si="5">D43+D35+D28</f>
        <v>1342522</v>
      </c>
      <c r="E45" s="133">
        <v>1712438</v>
      </c>
      <c r="F45" s="133">
        <v>1351829</v>
      </c>
      <c r="G45" s="133">
        <v>1303598</v>
      </c>
      <c r="H45" s="133">
        <v>1120979.6000000001</v>
      </c>
      <c r="I45" s="133">
        <v>1519391.6</v>
      </c>
      <c r="J45" s="133">
        <v>1317272.2000000002</v>
      </c>
      <c r="K45" s="133">
        <v>1085542.7476499998</v>
      </c>
      <c r="L45" s="133">
        <v>1074378.1351000001</v>
      </c>
      <c r="M45" s="133">
        <v>1421130.8</v>
      </c>
      <c r="N45" s="133">
        <v>1335565.1128</v>
      </c>
      <c r="O45" s="133">
        <v>1146884.2127999999</v>
      </c>
      <c r="P45" s="133">
        <v>956412.21279999998</v>
      </c>
      <c r="Q45" s="133">
        <v>1071091.0127999999</v>
      </c>
      <c r="R45" s="133">
        <v>977810.21279999998</v>
      </c>
      <c r="S45" s="133">
        <v>904121.61279999977</v>
      </c>
      <c r="T45" s="133">
        <v>732266.21279999986</v>
      </c>
      <c r="U45" s="133">
        <v>913706.41279999993</v>
      </c>
      <c r="V45" s="133">
        <v>804008</v>
      </c>
      <c r="W45" s="133">
        <v>661774</v>
      </c>
      <c r="X45" s="133">
        <v>554117</v>
      </c>
      <c r="Y45" s="133">
        <v>592207.87800000003</v>
      </c>
      <c r="Z45" s="133">
        <v>532885.47280857142</v>
      </c>
      <c r="AA45" s="133">
        <v>493798.96178740001</v>
      </c>
      <c r="AB45" s="133">
        <v>429759.68207643606</v>
      </c>
      <c r="AC45" s="133">
        <v>493552.89884999988</v>
      </c>
      <c r="AD45" s="133">
        <v>551821.59094428562</v>
      </c>
      <c r="AE45" s="133">
        <v>445195.28200000001</v>
      </c>
      <c r="AF45" s="133">
        <v>362177.054</v>
      </c>
      <c r="AG45" s="133">
        <v>405498.69499999995</v>
      </c>
      <c r="AH45" s="133">
        <v>442418</v>
      </c>
      <c r="AI45" s="133">
        <v>346775</v>
      </c>
      <c r="AJ45" s="133">
        <v>326313</v>
      </c>
      <c r="AK45" s="133">
        <v>319983</v>
      </c>
      <c r="AL45" s="133">
        <v>306868.5</v>
      </c>
      <c r="AM45" s="110"/>
      <c r="AN45" s="110"/>
      <c r="AO45" s="110"/>
      <c r="AP45" s="110"/>
      <c r="AQ45" s="8"/>
      <c r="AR45" s="8"/>
      <c r="AS45" s="8"/>
      <c r="AT45" s="8"/>
      <c r="AU45" s="8"/>
      <c r="AV45" s="8"/>
      <c r="AW45" s="8"/>
      <c r="AX45" s="8"/>
    </row>
    <row r="46" spans="1:50" s="17" customFormat="1" x14ac:dyDescent="0.2">
      <c r="A46" s="42"/>
      <c r="B46" s="253"/>
      <c r="C46" s="253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110"/>
      <c r="AN46" s="288"/>
      <c r="AO46" s="288"/>
      <c r="AP46" s="288"/>
      <c r="AQ46" s="288"/>
      <c r="AR46" s="288"/>
      <c r="AS46" s="288"/>
      <c r="AT46" s="288"/>
      <c r="AU46" s="288"/>
      <c r="AV46" s="288"/>
      <c r="AW46" s="288"/>
      <c r="AX46" s="288"/>
    </row>
    <row r="47" spans="1:50" s="17" customFormat="1" x14ac:dyDescent="0.2">
      <c r="A47" s="49"/>
      <c r="B47" s="268"/>
      <c r="C47" s="268"/>
      <c r="D47" s="25"/>
      <c r="E47" s="25"/>
      <c r="F47" s="268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Z47" s="25"/>
      <c r="AA47" s="25"/>
      <c r="AB47" s="25"/>
      <c r="AC47" s="25"/>
      <c r="AD47" s="25"/>
      <c r="AE47" s="25"/>
      <c r="AF47" s="25"/>
      <c r="AG47" s="25"/>
      <c r="AH47" s="25"/>
      <c r="AK47" s="49"/>
      <c r="AL47" s="49"/>
      <c r="AM47" s="101"/>
    </row>
    <row r="48" spans="1:50" s="17" customFormat="1" x14ac:dyDescent="0.2">
      <c r="A48" s="49"/>
      <c r="B48" s="4"/>
      <c r="C48" s="4"/>
      <c r="D48" s="49"/>
      <c r="E48" s="25"/>
      <c r="F48" s="4"/>
      <c r="G48" s="49"/>
      <c r="H48" s="49"/>
      <c r="I48" s="49"/>
      <c r="J48" s="49"/>
      <c r="K48" s="49"/>
      <c r="L48" s="49"/>
      <c r="M48" s="49"/>
      <c r="Z48" s="25"/>
      <c r="AA48" s="25"/>
      <c r="AB48" s="25"/>
      <c r="AC48" s="25"/>
      <c r="AD48" s="25"/>
      <c r="AE48" s="25"/>
      <c r="AF48" s="25"/>
      <c r="AG48" s="25"/>
      <c r="AH48" s="25"/>
      <c r="AM48" s="101"/>
    </row>
    <row r="49" spans="1:39" s="17" customFormat="1" x14ac:dyDescent="0.2">
      <c r="A49" s="49"/>
      <c r="B49" s="4"/>
      <c r="C49" s="4"/>
      <c r="D49" s="49"/>
      <c r="E49" s="25"/>
      <c r="F49" s="4"/>
      <c r="G49" s="49"/>
      <c r="H49" s="49"/>
      <c r="I49" s="49"/>
      <c r="J49" s="49"/>
      <c r="K49" s="49"/>
      <c r="L49" s="49"/>
      <c r="M49" s="49"/>
      <c r="Z49" s="25"/>
      <c r="AA49" s="25"/>
      <c r="AB49" s="25"/>
      <c r="AC49" s="25"/>
      <c r="AD49" s="25"/>
      <c r="AE49" s="25"/>
      <c r="AF49" s="25"/>
      <c r="AG49" s="25"/>
      <c r="AH49" s="25"/>
      <c r="AM49" s="101"/>
    </row>
    <row r="50" spans="1:39" s="17" customFormat="1" x14ac:dyDescent="0.2">
      <c r="A50" s="49"/>
      <c r="B50" s="4"/>
      <c r="C50" s="4"/>
      <c r="D50" s="49"/>
      <c r="E50" s="25"/>
      <c r="F50" s="4"/>
      <c r="G50" s="49"/>
      <c r="H50" s="49"/>
      <c r="I50" s="49"/>
      <c r="J50" s="49"/>
      <c r="K50" s="49"/>
      <c r="L50" s="49"/>
      <c r="M50" s="49"/>
      <c r="Z50" s="25"/>
      <c r="AA50" s="25"/>
      <c r="AB50" s="25"/>
      <c r="AC50" s="25"/>
      <c r="AD50" s="25"/>
      <c r="AE50" s="25"/>
      <c r="AF50" s="25"/>
      <c r="AG50" s="25"/>
      <c r="AH50" s="25"/>
      <c r="AM50" s="101"/>
    </row>
    <row r="51" spans="1:39" s="17" customFormat="1" x14ac:dyDescent="0.2">
      <c r="A51" s="49"/>
      <c r="B51" s="4"/>
      <c r="C51" s="4"/>
      <c r="D51" s="49"/>
      <c r="E51" s="25"/>
      <c r="F51" s="4"/>
      <c r="G51" s="49"/>
      <c r="H51" s="49"/>
      <c r="I51" s="49"/>
      <c r="J51" s="49"/>
      <c r="K51" s="49"/>
      <c r="L51" s="49"/>
      <c r="M51" s="49"/>
      <c r="Z51" s="25"/>
      <c r="AA51" s="25"/>
      <c r="AB51" s="25"/>
      <c r="AC51" s="25"/>
      <c r="AD51" s="25"/>
      <c r="AE51" s="25"/>
      <c r="AF51" s="25"/>
      <c r="AG51" s="25"/>
      <c r="AH51" s="25"/>
      <c r="AM51" s="101"/>
    </row>
    <row r="52" spans="1:39" s="17" customFormat="1" x14ac:dyDescent="0.2">
      <c r="A52" s="49"/>
      <c r="B52" s="4"/>
      <c r="C52" s="4"/>
      <c r="D52" s="49"/>
      <c r="E52" s="49"/>
      <c r="F52" s="4"/>
      <c r="G52" s="49"/>
      <c r="H52" s="49"/>
      <c r="I52" s="49"/>
      <c r="J52" s="49"/>
      <c r="K52" s="49"/>
      <c r="L52" s="49"/>
      <c r="M52" s="49"/>
      <c r="AM52" s="101"/>
    </row>
    <row r="53" spans="1:39" s="17" customFormat="1" x14ac:dyDescent="0.2">
      <c r="A53" s="49"/>
      <c r="B53" s="4"/>
      <c r="C53" s="4"/>
      <c r="D53" s="49"/>
      <c r="E53" s="49"/>
      <c r="F53" s="4"/>
      <c r="G53" s="49"/>
      <c r="H53" s="49"/>
      <c r="I53" s="49"/>
      <c r="J53" s="49"/>
      <c r="K53" s="49"/>
      <c r="L53" s="49"/>
      <c r="M53" s="49"/>
      <c r="AM53" s="101"/>
    </row>
    <row r="54" spans="1:39" s="17" customFormat="1" x14ac:dyDescent="0.2">
      <c r="A54" s="49"/>
      <c r="B54" s="4"/>
      <c r="C54" s="4"/>
      <c r="D54" s="49"/>
      <c r="E54" s="49"/>
      <c r="F54" s="4"/>
      <c r="G54" s="49"/>
      <c r="H54" s="49"/>
      <c r="I54" s="49"/>
      <c r="J54" s="49"/>
      <c r="K54" s="49"/>
      <c r="L54" s="49"/>
      <c r="M54" s="49"/>
      <c r="AM54" s="101"/>
    </row>
    <row r="55" spans="1:39" s="17" customFormat="1" x14ac:dyDescent="0.2">
      <c r="A55" s="49"/>
      <c r="B55" s="4"/>
      <c r="C55" s="4"/>
      <c r="D55" s="49"/>
      <c r="E55" s="49"/>
      <c r="F55" s="4"/>
      <c r="G55" s="49"/>
      <c r="H55" s="49"/>
      <c r="I55" s="49"/>
      <c r="J55" s="49"/>
      <c r="K55" s="49"/>
      <c r="L55" s="49"/>
      <c r="M55" s="49"/>
      <c r="AM55" s="101"/>
    </row>
    <row r="56" spans="1:39" s="17" customFormat="1" x14ac:dyDescent="0.2">
      <c r="A56" s="49"/>
      <c r="B56" s="4"/>
      <c r="C56" s="4"/>
      <c r="D56" s="49"/>
      <c r="E56" s="49"/>
      <c r="F56" s="4"/>
      <c r="G56" s="49"/>
      <c r="H56" s="49"/>
      <c r="I56" s="49"/>
      <c r="J56" s="49"/>
      <c r="K56" s="49"/>
      <c r="L56" s="49"/>
      <c r="M56" s="49"/>
      <c r="AM56" s="101"/>
    </row>
    <row r="57" spans="1:39" s="17" customFormat="1" x14ac:dyDescent="0.2">
      <c r="A57" s="49"/>
      <c r="B57" s="4"/>
      <c r="C57" s="4"/>
      <c r="D57" s="49"/>
      <c r="E57" s="49"/>
      <c r="F57" s="4"/>
      <c r="G57" s="49"/>
      <c r="H57" s="49"/>
      <c r="I57" s="49"/>
      <c r="J57" s="49"/>
      <c r="K57" s="49"/>
      <c r="L57" s="49"/>
      <c r="M57" s="49"/>
      <c r="AM57" s="101"/>
    </row>
    <row r="58" spans="1:39" s="17" customFormat="1" x14ac:dyDescent="0.2">
      <c r="A58" s="49"/>
      <c r="B58" s="4"/>
      <c r="C58" s="4"/>
      <c r="D58" s="49"/>
      <c r="E58" s="49"/>
      <c r="F58" s="4"/>
      <c r="G58" s="49"/>
      <c r="H58" s="49"/>
      <c r="I58" s="49"/>
      <c r="J58" s="49"/>
      <c r="K58" s="49"/>
      <c r="L58" s="49"/>
      <c r="M58" s="49"/>
      <c r="AM58" s="101"/>
    </row>
    <row r="59" spans="1:39" s="17" customFormat="1" x14ac:dyDescent="0.2">
      <c r="A59" s="49"/>
      <c r="B59" s="4"/>
      <c r="C59" s="4"/>
      <c r="D59" s="49"/>
      <c r="E59" s="49"/>
      <c r="F59" s="4"/>
      <c r="G59" s="49"/>
      <c r="H59" s="49"/>
      <c r="I59" s="49"/>
      <c r="J59" s="49"/>
      <c r="K59" s="49"/>
      <c r="L59" s="49"/>
      <c r="M59" s="49"/>
      <c r="AM59" s="101"/>
    </row>
    <row r="60" spans="1:39" s="17" customFormat="1" x14ac:dyDescent="0.2">
      <c r="A60" s="49"/>
      <c r="B60" s="4"/>
      <c r="C60" s="4"/>
      <c r="D60" s="49"/>
      <c r="E60" s="49"/>
      <c r="F60" s="4"/>
      <c r="G60" s="49"/>
      <c r="H60" s="49"/>
      <c r="I60" s="49"/>
      <c r="J60" s="49"/>
      <c r="K60" s="49"/>
      <c r="L60" s="49"/>
      <c r="M60" s="49"/>
      <c r="AM60" s="101"/>
    </row>
    <row r="61" spans="1:39" s="17" customFormat="1" x14ac:dyDescent="0.2">
      <c r="A61" s="49"/>
      <c r="B61" s="4"/>
      <c r="C61" s="4"/>
      <c r="D61" s="49"/>
      <c r="E61" s="49"/>
      <c r="F61" s="4"/>
      <c r="G61" s="49"/>
      <c r="H61" s="49"/>
      <c r="I61" s="49"/>
      <c r="J61" s="49"/>
      <c r="K61" s="49"/>
      <c r="L61" s="49"/>
      <c r="M61" s="49"/>
      <c r="AM61" s="101"/>
    </row>
    <row r="62" spans="1:39" s="17" customFormat="1" x14ac:dyDescent="0.2">
      <c r="A62" s="49"/>
      <c r="B62" s="4"/>
      <c r="C62" s="4"/>
      <c r="D62" s="49"/>
      <c r="E62" s="49"/>
      <c r="F62" s="4"/>
      <c r="G62" s="49"/>
      <c r="H62" s="49"/>
      <c r="I62" s="49"/>
      <c r="J62" s="49"/>
      <c r="K62" s="49"/>
      <c r="L62" s="49"/>
      <c r="M62" s="49"/>
      <c r="AM62" s="101"/>
    </row>
    <row r="63" spans="1:39" s="17" customFormat="1" x14ac:dyDescent="0.2">
      <c r="A63" s="49"/>
      <c r="B63" s="4"/>
      <c r="C63" s="4"/>
      <c r="D63" s="49"/>
      <c r="E63" s="49"/>
      <c r="F63" s="4"/>
      <c r="G63" s="49"/>
      <c r="H63" s="49"/>
      <c r="I63" s="49"/>
      <c r="J63" s="49"/>
      <c r="K63" s="49"/>
      <c r="L63" s="49"/>
      <c r="M63" s="49"/>
      <c r="AM63" s="101"/>
    </row>
    <row r="64" spans="1:39" s="17" customFormat="1" x14ac:dyDescent="0.2">
      <c r="A64" s="49"/>
      <c r="B64" s="4"/>
      <c r="C64" s="4"/>
      <c r="D64" s="49"/>
      <c r="E64" s="49"/>
      <c r="F64" s="4"/>
      <c r="G64" s="49"/>
      <c r="H64" s="49"/>
      <c r="I64" s="49"/>
      <c r="J64" s="49"/>
      <c r="K64" s="49"/>
      <c r="L64" s="49"/>
      <c r="M64" s="49"/>
      <c r="AM64" s="101"/>
    </row>
    <row r="65" spans="1:50" s="17" customFormat="1" x14ac:dyDescent="0.2">
      <c r="A65" s="49"/>
      <c r="B65" s="4"/>
      <c r="C65" s="4"/>
      <c r="D65" s="49"/>
      <c r="E65" s="49"/>
      <c r="F65" s="4"/>
      <c r="G65" s="49"/>
      <c r="H65" s="49"/>
      <c r="I65" s="49"/>
      <c r="J65" s="49"/>
      <c r="K65" s="49"/>
      <c r="L65" s="49"/>
      <c r="M65" s="49"/>
      <c r="AM65" s="101"/>
    </row>
    <row r="66" spans="1:50" x14ac:dyDescent="0.2">
      <c r="AQ66" s="17"/>
      <c r="AR66" s="17"/>
      <c r="AS66" s="17"/>
      <c r="AT66" s="17"/>
      <c r="AU66" s="17"/>
      <c r="AV66" s="17"/>
      <c r="AW66" s="17"/>
      <c r="AX66" s="17"/>
    </row>
  </sheetData>
  <pageMargins left="0.75" right="0.75" top="1" bottom="1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F58"/>
  <sheetViews>
    <sheetView tabSelected="1" workbookViewId="0"/>
  </sheetViews>
  <sheetFormatPr defaultColWidth="8.85546875" defaultRowHeight="14.25" x14ac:dyDescent="0.2"/>
  <cols>
    <col min="1" max="1" width="42" style="4" customWidth="1"/>
    <col min="2" max="13" width="10.42578125" style="4" customWidth="1"/>
    <col min="14" max="38" width="10.28515625" style="5" customWidth="1"/>
    <col min="39" max="39" width="16.28515625" style="37" customWidth="1"/>
    <col min="40" max="40" width="19.28515625" style="5" customWidth="1"/>
    <col min="41" max="41" width="4.7109375" style="5" customWidth="1"/>
    <col min="42" max="42" width="15" style="5" customWidth="1"/>
    <col min="43" max="43" width="50.42578125" style="5" customWidth="1"/>
    <col min="44" max="44" width="15" style="5" customWidth="1"/>
    <col min="45" max="46" width="14.140625" style="5" customWidth="1"/>
    <col min="47" max="47" width="12.42578125" style="5" customWidth="1"/>
    <col min="48" max="48" width="11.42578125" style="5" customWidth="1"/>
    <col min="49" max="49" width="12.140625" style="5" customWidth="1"/>
    <col min="50" max="50" width="8.85546875" style="5"/>
    <col min="51" max="51" width="13.7109375" style="5" customWidth="1"/>
    <col min="52" max="52" width="17.140625" style="5" customWidth="1"/>
    <col min="53" max="53" width="10.140625" style="5" bestFit="1" customWidth="1"/>
    <col min="54" max="54" width="13.140625" style="5" customWidth="1"/>
    <col min="55" max="55" width="12.85546875" style="5" customWidth="1"/>
    <col min="56" max="56" width="11.42578125" style="5" customWidth="1"/>
    <col min="57" max="57" width="12.85546875" style="5" customWidth="1"/>
    <col min="58" max="58" width="10.140625" style="5" bestFit="1" customWidth="1"/>
    <col min="59" max="16384" width="8.85546875" style="5"/>
  </cols>
  <sheetData>
    <row r="1" spans="1:40" s="107" customFormat="1" ht="24.95" customHeight="1" x14ac:dyDescent="0.25">
      <c r="A1" s="186" t="s">
        <v>155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8"/>
    </row>
    <row r="2" spans="1:40" s="114" customFormat="1" ht="15" x14ac:dyDescent="0.25">
      <c r="A2" s="200" t="s">
        <v>5</v>
      </c>
      <c r="B2" s="141" t="s">
        <v>226</v>
      </c>
      <c r="C2" s="141" t="s">
        <v>209</v>
      </c>
      <c r="D2" s="141" t="s">
        <v>207</v>
      </c>
      <c r="E2" s="141" t="s">
        <v>204</v>
      </c>
      <c r="F2" s="141" t="s">
        <v>203</v>
      </c>
      <c r="G2" s="141" t="s">
        <v>36</v>
      </c>
      <c r="H2" s="141" t="s">
        <v>37</v>
      </c>
      <c r="I2" s="141" t="s">
        <v>38</v>
      </c>
      <c r="J2" s="141" t="s">
        <v>35</v>
      </c>
      <c r="K2" s="141" t="s">
        <v>34</v>
      </c>
      <c r="L2" s="141" t="s">
        <v>33</v>
      </c>
      <c r="M2" s="141" t="s">
        <v>32</v>
      </c>
      <c r="N2" s="141" t="s">
        <v>31</v>
      </c>
      <c r="O2" s="141" t="s">
        <v>30</v>
      </c>
      <c r="P2" s="141" t="s">
        <v>29</v>
      </c>
      <c r="Q2" s="141" t="s">
        <v>28</v>
      </c>
      <c r="R2" s="141" t="s">
        <v>27</v>
      </c>
      <c r="S2" s="141" t="s">
        <v>6</v>
      </c>
      <c r="T2" s="141" t="s">
        <v>7</v>
      </c>
      <c r="U2" s="141" t="s">
        <v>8</v>
      </c>
      <c r="V2" s="141" t="s">
        <v>9</v>
      </c>
      <c r="W2" s="141" t="s">
        <v>10</v>
      </c>
      <c r="X2" s="141" t="s">
        <v>11</v>
      </c>
      <c r="Y2" s="141" t="s">
        <v>12</v>
      </c>
      <c r="Z2" s="141" t="s">
        <v>13</v>
      </c>
      <c r="AA2" s="141" t="s">
        <v>14</v>
      </c>
      <c r="AB2" s="141" t="s">
        <v>15</v>
      </c>
      <c r="AC2" s="141" t="s">
        <v>16</v>
      </c>
      <c r="AD2" s="141" t="s">
        <v>17</v>
      </c>
      <c r="AE2" s="141" t="s">
        <v>18</v>
      </c>
      <c r="AF2" s="141" t="s">
        <v>19</v>
      </c>
      <c r="AG2" s="141" t="s">
        <v>20</v>
      </c>
      <c r="AH2" s="141" t="s">
        <v>21</v>
      </c>
      <c r="AI2" s="141" t="s">
        <v>22</v>
      </c>
      <c r="AJ2" s="141" t="s">
        <v>23</v>
      </c>
      <c r="AK2" s="141" t="s">
        <v>24</v>
      </c>
      <c r="AL2" s="141" t="s">
        <v>25</v>
      </c>
      <c r="AM2" s="112"/>
      <c r="AN2" s="113"/>
    </row>
    <row r="3" spans="1:40" x14ac:dyDescent="0.2">
      <c r="A3" s="215" t="s">
        <v>44</v>
      </c>
      <c r="B3" s="269">
        <v>160604</v>
      </c>
      <c r="C3" s="269">
        <v>112005</v>
      </c>
      <c r="D3" s="43">
        <v>130043</v>
      </c>
      <c r="E3" s="43">
        <v>126074</v>
      </c>
      <c r="F3" s="269">
        <v>146171</v>
      </c>
      <c r="G3" s="43">
        <v>172021.34199999998</v>
      </c>
      <c r="H3" s="43">
        <v>148805.6</v>
      </c>
      <c r="I3" s="43">
        <v>134099.70200000002</v>
      </c>
      <c r="J3" s="43">
        <v>152652.31899999996</v>
      </c>
      <c r="K3" s="43">
        <v>155080.5</v>
      </c>
      <c r="L3" s="43">
        <v>147079.89799999999</v>
      </c>
      <c r="M3" s="43">
        <v>126821.98530000004</v>
      </c>
      <c r="N3" s="43">
        <v>149608.29999999999</v>
      </c>
      <c r="O3" s="43">
        <v>124383.5346</v>
      </c>
      <c r="P3" s="43">
        <v>117059.524</v>
      </c>
      <c r="Q3" s="43">
        <v>127599.852</v>
      </c>
      <c r="R3" s="43">
        <v>121784</v>
      </c>
      <c r="S3" s="43">
        <v>105316</v>
      </c>
      <c r="T3" s="43">
        <v>92688</v>
      </c>
      <c r="U3" s="43">
        <v>81823</v>
      </c>
      <c r="V3" s="43">
        <v>80330</v>
      </c>
      <c r="W3" s="43">
        <v>73387</v>
      </c>
      <c r="X3" s="43">
        <v>56743</v>
      </c>
      <c r="Y3" s="43">
        <v>51205</v>
      </c>
      <c r="Z3" s="44">
        <v>55594</v>
      </c>
      <c r="AA3" s="44">
        <v>44495.476653345017</v>
      </c>
      <c r="AB3" s="44">
        <v>38702.963624393975</v>
      </c>
      <c r="AC3" s="44">
        <v>40955</v>
      </c>
      <c r="AD3" s="44">
        <v>37248.134709454986</v>
      </c>
      <c r="AE3" s="44">
        <v>36096.985999999961</v>
      </c>
      <c r="AF3" s="44">
        <v>39644.740000000063</v>
      </c>
      <c r="AG3" s="44">
        <v>40066.554999999993</v>
      </c>
      <c r="AH3" s="44">
        <v>42248.639000000025</v>
      </c>
      <c r="AI3" s="44">
        <v>34014</v>
      </c>
      <c r="AJ3" s="44">
        <v>27160</v>
      </c>
      <c r="AK3" s="16">
        <v>26290</v>
      </c>
      <c r="AL3" s="16">
        <v>33756</v>
      </c>
    </row>
    <row r="4" spans="1:40" x14ac:dyDescent="0.2">
      <c r="A4" s="220" t="s">
        <v>110</v>
      </c>
      <c r="B4" s="269"/>
      <c r="C4" s="269"/>
      <c r="D4" s="43"/>
      <c r="E4" s="43"/>
      <c r="F4" s="269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</row>
    <row r="5" spans="1:40" x14ac:dyDescent="0.2">
      <c r="A5" s="231" t="s">
        <v>111</v>
      </c>
      <c r="B5" s="269">
        <v>100716</v>
      </c>
      <c r="C5" s="269">
        <v>84310</v>
      </c>
      <c r="D5" s="43">
        <v>71088</v>
      </c>
      <c r="E5" s="43">
        <v>70231</v>
      </c>
      <c r="F5" s="269">
        <v>58080</v>
      </c>
      <c r="G5" s="43">
        <v>55463.78</v>
      </c>
      <c r="H5" s="43">
        <v>53486.400000000001</v>
      </c>
      <c r="I5" s="43">
        <v>47928.692000000003</v>
      </c>
      <c r="J5" s="43">
        <v>41664.612999999998</v>
      </c>
      <c r="K5" s="43">
        <v>39801</v>
      </c>
      <c r="L5" s="43">
        <v>39594.339</v>
      </c>
      <c r="M5" s="43">
        <v>36958.047999999995</v>
      </c>
      <c r="N5" s="43">
        <v>36643.782999999996</v>
      </c>
      <c r="O5" s="43">
        <v>34719.245999999999</v>
      </c>
      <c r="P5" s="43">
        <v>33883.260999999999</v>
      </c>
      <c r="Q5" s="43">
        <v>33647.239000000001</v>
      </c>
      <c r="R5" s="43">
        <v>35996</v>
      </c>
      <c r="S5" s="43">
        <v>34821</v>
      </c>
      <c r="T5" s="43">
        <v>33908</v>
      </c>
      <c r="U5" s="43">
        <v>33560</v>
      </c>
      <c r="V5" s="43">
        <v>33250</v>
      </c>
      <c r="W5" s="43">
        <v>32747</v>
      </c>
      <c r="X5" s="43">
        <v>32690</v>
      </c>
      <c r="Y5" s="43">
        <v>29824</v>
      </c>
      <c r="Z5" s="44">
        <v>28784</v>
      </c>
      <c r="AA5" s="44">
        <v>26852.653273399003</v>
      </c>
      <c r="AB5" s="44">
        <v>24966.915455732</v>
      </c>
      <c r="AC5" s="44">
        <v>22536</v>
      </c>
      <c r="AD5" s="44">
        <v>20970.7</v>
      </c>
      <c r="AE5" s="44">
        <v>19018</v>
      </c>
      <c r="AF5" s="44">
        <v>17632</v>
      </c>
      <c r="AG5" s="44">
        <v>16639</v>
      </c>
      <c r="AH5" s="44">
        <v>14521</v>
      </c>
      <c r="AI5" s="44">
        <v>12371</v>
      </c>
      <c r="AJ5" s="44">
        <v>9956</v>
      </c>
      <c r="AK5" s="16">
        <v>8975</v>
      </c>
      <c r="AL5" s="16">
        <v>9261</v>
      </c>
    </row>
    <row r="6" spans="1:40" s="17" customFormat="1" x14ac:dyDescent="0.2">
      <c r="A6" s="294" t="s">
        <v>112</v>
      </c>
      <c r="B6" s="269">
        <v>-4051</v>
      </c>
      <c r="C6" s="295">
        <v>-24599</v>
      </c>
      <c r="D6" s="43">
        <v>-8188</v>
      </c>
      <c r="E6" s="43">
        <v>1728</v>
      </c>
      <c r="F6" s="295">
        <v>-4782</v>
      </c>
      <c r="G6" s="43">
        <v>-3599.3419999999996</v>
      </c>
      <c r="H6" s="43">
        <v>6722.4880000000012</v>
      </c>
      <c r="I6" s="43">
        <v>1961.8799999999992</v>
      </c>
      <c r="J6" s="43">
        <v>-4399.0239999999994</v>
      </c>
      <c r="K6" s="43">
        <v>-10.6</v>
      </c>
      <c r="L6" s="43">
        <v>43.95799999999997</v>
      </c>
      <c r="M6" s="43">
        <v>-298.08699999999999</v>
      </c>
      <c r="N6" s="43">
        <v>835.94100000000026</v>
      </c>
      <c r="O6" s="43">
        <v>-2148.3520000000003</v>
      </c>
      <c r="P6" s="43">
        <v>-2997.752</v>
      </c>
      <c r="Q6" s="43">
        <v>155.47499999999991</v>
      </c>
      <c r="R6" s="43">
        <v>1035</v>
      </c>
      <c r="S6" s="43">
        <v>795</v>
      </c>
      <c r="T6" s="43">
        <v>531</v>
      </c>
      <c r="U6" s="43">
        <v>73</v>
      </c>
      <c r="V6" s="43">
        <v>978</v>
      </c>
      <c r="W6" s="43">
        <v>13</v>
      </c>
      <c r="X6" s="43">
        <v>-376</v>
      </c>
      <c r="Y6" s="43">
        <v>-321</v>
      </c>
      <c r="Z6" s="43">
        <v>-4.0709999999999127</v>
      </c>
      <c r="AA6" s="43">
        <v>-2853.1935262040006</v>
      </c>
      <c r="AB6" s="43">
        <v>5287.5422184700001</v>
      </c>
      <c r="AC6" s="43">
        <v>-3241</v>
      </c>
      <c r="AD6" s="43">
        <v>191.45</v>
      </c>
      <c r="AE6" s="43">
        <v>-2191</v>
      </c>
      <c r="AF6" s="43">
        <v>1689</v>
      </c>
      <c r="AG6" s="43">
        <v>-1236</v>
      </c>
      <c r="AH6" s="43">
        <v>-2129</v>
      </c>
      <c r="AI6" s="43">
        <v>988</v>
      </c>
      <c r="AJ6" s="43">
        <v>1576</v>
      </c>
      <c r="AK6" s="16">
        <v>-865</v>
      </c>
      <c r="AL6" s="16">
        <v>-3410</v>
      </c>
      <c r="AM6" s="101"/>
    </row>
    <row r="7" spans="1:40" s="17" customFormat="1" x14ac:dyDescent="0.2">
      <c r="A7" s="232" t="s">
        <v>45</v>
      </c>
      <c r="B7" s="269">
        <v>-5982</v>
      </c>
      <c r="C7" s="295">
        <v>-774</v>
      </c>
      <c r="D7" s="43">
        <v>-1004</v>
      </c>
      <c r="E7" s="43">
        <v>-1052</v>
      </c>
      <c r="F7" s="295">
        <v>-824</v>
      </c>
      <c r="G7" s="43">
        <v>-243.31</v>
      </c>
      <c r="H7" s="43">
        <v>-602</v>
      </c>
      <c r="I7" s="43">
        <v>-369.59300000000002</v>
      </c>
      <c r="J7" s="43">
        <v>-82.02</v>
      </c>
      <c r="K7" s="43">
        <v>-164</v>
      </c>
      <c r="L7" s="43">
        <v>-555.23599999999999</v>
      </c>
      <c r="M7" s="43">
        <v>-478.82799999999997</v>
      </c>
      <c r="N7" s="43">
        <v>-422.82600000000002</v>
      </c>
      <c r="O7" s="43">
        <v>-160.38199999999998</v>
      </c>
      <c r="P7" s="43">
        <v>-328.27800000000002</v>
      </c>
      <c r="Q7" s="43">
        <v>-130.767</v>
      </c>
      <c r="R7" s="43">
        <v>-37</v>
      </c>
      <c r="S7" s="43">
        <v>-118</v>
      </c>
      <c r="T7" s="43">
        <v>-120</v>
      </c>
      <c r="U7" s="43">
        <v>-122</v>
      </c>
      <c r="V7" s="43">
        <v>90</v>
      </c>
      <c r="W7" s="43">
        <v>-114</v>
      </c>
      <c r="X7" s="43">
        <v>621</v>
      </c>
      <c r="Y7" s="43">
        <v>-158</v>
      </c>
      <c r="Z7" s="43">
        <v>111.00000000000003</v>
      </c>
      <c r="AA7" s="43">
        <v>-119.99999999999997</v>
      </c>
      <c r="AB7" s="43">
        <v>-279.872646777</v>
      </c>
      <c r="AC7" s="43">
        <v>30</v>
      </c>
      <c r="AD7" s="43">
        <v>-59.99799999999999</v>
      </c>
      <c r="AE7" s="43">
        <v>-63.002000000000002</v>
      </c>
      <c r="AF7" s="43">
        <v>-55</v>
      </c>
      <c r="AG7" s="43">
        <v>-170</v>
      </c>
      <c r="AH7" s="43">
        <v>219</v>
      </c>
      <c r="AI7" s="43">
        <v>-46</v>
      </c>
      <c r="AJ7" s="43">
        <v>-75</v>
      </c>
      <c r="AK7" s="16">
        <v>156</v>
      </c>
      <c r="AL7" s="16">
        <v>71</v>
      </c>
      <c r="AM7" s="101"/>
    </row>
    <row r="8" spans="1:40" s="17" customFormat="1" x14ac:dyDescent="0.2">
      <c r="A8" s="296" t="s">
        <v>113</v>
      </c>
      <c r="B8" s="127">
        <v>-5925</v>
      </c>
      <c r="C8" s="126">
        <v>-3657</v>
      </c>
      <c r="D8" s="126">
        <v>-6894</v>
      </c>
      <c r="E8" s="126">
        <v>-5541</v>
      </c>
      <c r="F8" s="126">
        <v>-28061</v>
      </c>
      <c r="G8" s="126">
        <v>-3282.8310000000001</v>
      </c>
      <c r="H8" s="126">
        <v>-10822.134</v>
      </c>
      <c r="I8" s="126">
        <v>-6188.5029999999997</v>
      </c>
      <c r="J8" s="126">
        <v>151104.62999999998</v>
      </c>
      <c r="K8" s="126">
        <v>-174366</v>
      </c>
      <c r="L8" s="126">
        <v>-11750.852999999999</v>
      </c>
      <c r="M8" s="126">
        <v>-5866</v>
      </c>
      <c r="N8" s="126">
        <v>-24553</v>
      </c>
      <c r="O8" s="126">
        <v>-3551</v>
      </c>
      <c r="P8" s="126">
        <v>-3509</v>
      </c>
      <c r="Q8" s="126">
        <v>-16276</v>
      </c>
      <c r="R8" s="126">
        <v>-3008</v>
      </c>
      <c r="S8" s="126">
        <v>-3385</v>
      </c>
      <c r="T8" s="126">
        <v>-3005</v>
      </c>
      <c r="U8" s="126">
        <v>-3254</v>
      </c>
      <c r="V8" s="126">
        <v>-3027</v>
      </c>
      <c r="W8" s="126">
        <v>-2993.6510801000004</v>
      </c>
      <c r="X8" s="126">
        <v>-2923.3489198999996</v>
      </c>
      <c r="Y8" s="126">
        <v>-5801</v>
      </c>
      <c r="Z8" s="126">
        <v>-3490.0000000000009</v>
      </c>
      <c r="AA8" s="126">
        <v>-2035.120860829853</v>
      </c>
      <c r="AB8" s="126">
        <v>-5440.6335948346359</v>
      </c>
      <c r="AC8" s="126">
        <v>-3763</v>
      </c>
      <c r="AD8" s="126">
        <v>-1179.9200000000005</v>
      </c>
      <c r="AE8" s="126">
        <v>-2204.4799999999996</v>
      </c>
      <c r="AF8" s="126">
        <v>-4716</v>
      </c>
      <c r="AG8" s="126">
        <v>-9087</v>
      </c>
      <c r="AH8" s="126">
        <v>162</v>
      </c>
      <c r="AI8" s="126">
        <v>-1261</v>
      </c>
      <c r="AJ8" s="126">
        <v>-1210</v>
      </c>
      <c r="AK8" s="122">
        <v>-3751</v>
      </c>
      <c r="AL8" s="122">
        <v>-6296</v>
      </c>
      <c r="AM8" s="101"/>
    </row>
    <row r="9" spans="1:40" s="17" customFormat="1" ht="25.5" x14ac:dyDescent="0.2">
      <c r="A9" s="223" t="s">
        <v>62</v>
      </c>
      <c r="B9" s="270">
        <v>245362</v>
      </c>
      <c r="C9" s="297">
        <v>167286</v>
      </c>
      <c r="D9" s="12">
        <f t="shared" ref="D9" si="0">SUM(D3:D8)</f>
        <v>185045</v>
      </c>
      <c r="E9" s="12">
        <v>191440</v>
      </c>
      <c r="F9" s="297">
        <v>170584</v>
      </c>
      <c r="G9" s="12">
        <v>220359.63899999997</v>
      </c>
      <c r="H9" s="12">
        <v>197590.35400000002</v>
      </c>
      <c r="I9" s="12">
        <v>177432.17800000004</v>
      </c>
      <c r="J9" s="12">
        <v>340940.51799999992</v>
      </c>
      <c r="K9" s="12">
        <v>20340.899999999994</v>
      </c>
      <c r="L9" s="12">
        <v>174412.106</v>
      </c>
      <c r="M9" s="12">
        <v>157137.11830000003</v>
      </c>
      <c r="N9" s="12">
        <v>162112.19799999997</v>
      </c>
      <c r="O9" s="12">
        <v>153243.04659999997</v>
      </c>
      <c r="P9" s="12">
        <v>144107.755</v>
      </c>
      <c r="Q9" s="12">
        <v>144995.79900000003</v>
      </c>
      <c r="R9" s="12">
        <v>155770</v>
      </c>
      <c r="S9" s="12">
        <v>137429</v>
      </c>
      <c r="T9" s="12">
        <v>124002</v>
      </c>
      <c r="U9" s="12">
        <v>112080</v>
      </c>
      <c r="V9" s="12">
        <v>111621</v>
      </c>
      <c r="W9" s="12">
        <v>103039.3489199</v>
      </c>
      <c r="X9" s="12">
        <v>86754.651080099997</v>
      </c>
      <c r="Y9" s="12">
        <v>74749</v>
      </c>
      <c r="Z9" s="12">
        <v>80994.929000000004</v>
      </c>
      <c r="AA9" s="12">
        <v>66339.815539710165</v>
      </c>
      <c r="AB9" s="12">
        <v>63236.915056984333</v>
      </c>
      <c r="AC9" s="12">
        <v>56517</v>
      </c>
      <c r="AD9" s="12">
        <v>57170.366709454982</v>
      </c>
      <c r="AE9" s="12">
        <v>50656.503999999957</v>
      </c>
      <c r="AF9" s="12">
        <v>54194.740000000063</v>
      </c>
      <c r="AG9" s="12">
        <v>46212.554999999993</v>
      </c>
      <c r="AH9" s="12">
        <v>55021.639000000025</v>
      </c>
      <c r="AI9" s="12">
        <v>46066</v>
      </c>
      <c r="AJ9" s="12">
        <v>37407</v>
      </c>
      <c r="AK9" s="12">
        <v>30805</v>
      </c>
      <c r="AL9" s="12">
        <v>33382</v>
      </c>
      <c r="AM9" s="101"/>
    </row>
    <row r="10" spans="1:40" s="17" customFormat="1" x14ac:dyDescent="0.2">
      <c r="A10" s="224" t="s">
        <v>114</v>
      </c>
      <c r="B10" s="127">
        <v>-148185</v>
      </c>
      <c r="C10" s="126">
        <v>-65670</v>
      </c>
      <c r="D10" s="126">
        <v>40545</v>
      </c>
      <c r="E10" s="126">
        <v>-40953</v>
      </c>
      <c r="F10" s="126">
        <v>15648</v>
      </c>
      <c r="G10" s="126">
        <v>-9670.2199999999975</v>
      </c>
      <c r="H10" s="126">
        <v>26008.53</v>
      </c>
      <c r="I10" s="126">
        <v>29925.807000000001</v>
      </c>
      <c r="J10" s="126">
        <v>-43386.054000000004</v>
      </c>
      <c r="K10" s="126">
        <v>11634.5</v>
      </c>
      <c r="L10" s="126">
        <v>9842.3989999999994</v>
      </c>
      <c r="M10" s="126">
        <v>-4860</v>
      </c>
      <c r="N10" s="126">
        <v>-3288</v>
      </c>
      <c r="O10" s="126">
        <v>25342</v>
      </c>
      <c r="P10" s="126">
        <v>13927</v>
      </c>
      <c r="Q10" s="126">
        <v>-16226</v>
      </c>
      <c r="R10" s="126">
        <v>-17376</v>
      </c>
      <c r="S10" s="126">
        <v>-15497</v>
      </c>
      <c r="T10" s="126">
        <v>1355</v>
      </c>
      <c r="U10" s="126">
        <v>-9002</v>
      </c>
      <c r="V10" s="126">
        <v>-28031.999999999996</v>
      </c>
      <c r="W10" s="126">
        <v>-13670.022000000001</v>
      </c>
      <c r="X10" s="126">
        <v>30841.022000000001</v>
      </c>
      <c r="Y10" s="126">
        <v>-406</v>
      </c>
      <c r="Z10" s="126">
        <v>-2578</v>
      </c>
      <c r="AA10" s="126">
        <v>-10935.655186449992</v>
      </c>
      <c r="AB10" s="126">
        <v>-16649.287837567048</v>
      </c>
      <c r="AC10" s="126">
        <v>13004</v>
      </c>
      <c r="AD10" s="126">
        <v>-10478.23004274601</v>
      </c>
      <c r="AE10" s="126">
        <v>-2591</v>
      </c>
      <c r="AF10" s="126">
        <v>2984</v>
      </c>
      <c r="AG10" s="126">
        <v>-2721</v>
      </c>
      <c r="AH10" s="126">
        <v>1767</v>
      </c>
      <c r="AI10" s="126">
        <v>-335</v>
      </c>
      <c r="AJ10" s="126">
        <v>14391</v>
      </c>
      <c r="AK10" s="122">
        <v>18128</v>
      </c>
      <c r="AL10" s="122">
        <v>-6249</v>
      </c>
      <c r="AM10" s="101"/>
    </row>
    <row r="11" spans="1:40" s="17" customFormat="1" x14ac:dyDescent="0.2">
      <c r="A11" s="223" t="s">
        <v>115</v>
      </c>
      <c r="B11" s="247">
        <v>97177</v>
      </c>
      <c r="C11" s="46">
        <f>C9+C10</f>
        <v>101616</v>
      </c>
      <c r="D11" s="28">
        <f t="shared" ref="D11" si="1">D9+D10</f>
        <v>225590</v>
      </c>
      <c r="E11" s="28">
        <v>150487</v>
      </c>
      <c r="F11" s="46">
        <v>186233</v>
      </c>
      <c r="G11" s="28">
        <v>210689.41899999997</v>
      </c>
      <c r="H11" s="28">
        <v>223598.88400000002</v>
      </c>
      <c r="I11" s="28">
        <v>207357.98500000004</v>
      </c>
      <c r="J11" s="28">
        <v>297554.46399999992</v>
      </c>
      <c r="K11" s="28">
        <v>31975.399999999994</v>
      </c>
      <c r="L11" s="28">
        <v>184254.505</v>
      </c>
      <c r="M11" s="28">
        <v>152277.11830000003</v>
      </c>
      <c r="N11" s="28">
        <v>158824.19799999997</v>
      </c>
      <c r="O11" s="28">
        <v>178585.04659999997</v>
      </c>
      <c r="P11" s="28">
        <v>158034.755</v>
      </c>
      <c r="Q11" s="28">
        <v>128769.79900000003</v>
      </c>
      <c r="R11" s="28">
        <v>138394</v>
      </c>
      <c r="S11" s="28">
        <v>121932</v>
      </c>
      <c r="T11" s="28">
        <v>125357</v>
      </c>
      <c r="U11" s="28">
        <v>103078</v>
      </c>
      <c r="V11" s="28">
        <v>83589</v>
      </c>
      <c r="W11" s="28">
        <v>89369.326919900006</v>
      </c>
      <c r="X11" s="28">
        <v>117595.67308009999</v>
      </c>
      <c r="Y11" s="28">
        <v>74343</v>
      </c>
      <c r="Z11" s="28">
        <v>78416.929000000004</v>
      </c>
      <c r="AA11" s="28">
        <v>55404.160353260173</v>
      </c>
      <c r="AB11" s="28">
        <v>46587.627219417285</v>
      </c>
      <c r="AC11" s="28">
        <v>69521</v>
      </c>
      <c r="AD11" s="28">
        <v>46692.136666708975</v>
      </c>
      <c r="AE11" s="28">
        <v>48065.503999999957</v>
      </c>
      <c r="AF11" s="28">
        <v>57178.740000000063</v>
      </c>
      <c r="AG11" s="28">
        <v>43491.554999999993</v>
      </c>
      <c r="AH11" s="28">
        <v>56788.639000000025</v>
      </c>
      <c r="AI11" s="28">
        <v>45731</v>
      </c>
      <c r="AJ11" s="28">
        <v>51798</v>
      </c>
      <c r="AK11" s="28">
        <v>48933</v>
      </c>
      <c r="AL11" s="28">
        <v>27133</v>
      </c>
      <c r="AM11" s="101"/>
    </row>
    <row r="12" spans="1:40" s="17" customFormat="1" x14ac:dyDescent="0.2">
      <c r="A12" s="232"/>
      <c r="B12" s="269"/>
      <c r="C12" s="295"/>
      <c r="D12" s="43"/>
      <c r="E12" s="43"/>
      <c r="F12" s="295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101"/>
    </row>
    <row r="13" spans="1:40" s="17" customFormat="1" x14ac:dyDescent="0.2">
      <c r="A13" s="232" t="s">
        <v>213</v>
      </c>
      <c r="B13" s="269">
        <v>-57455</v>
      </c>
      <c r="C13" s="295">
        <v>-2223923</v>
      </c>
      <c r="D13" s="43"/>
      <c r="E13" s="43"/>
      <c r="F13" s="295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101"/>
    </row>
    <row r="14" spans="1:40" s="17" customFormat="1" x14ac:dyDescent="0.2">
      <c r="A14" s="232" t="s">
        <v>116</v>
      </c>
      <c r="B14" s="269">
        <v>-48547</v>
      </c>
      <c r="C14" s="295">
        <v>-48502</v>
      </c>
      <c r="D14" s="43">
        <v>-49894</v>
      </c>
      <c r="E14" s="43">
        <v>-41746</v>
      </c>
      <c r="F14" s="295">
        <v>-37421</v>
      </c>
      <c r="G14" s="43">
        <v>-35230.902000000002</v>
      </c>
      <c r="H14" s="43">
        <v>-38299.923000000003</v>
      </c>
      <c r="I14" s="43">
        <v>-36571.699999999997</v>
      </c>
      <c r="J14" s="43">
        <v>-40188.873999999996</v>
      </c>
      <c r="K14" s="43">
        <v>-39326.400000000001</v>
      </c>
      <c r="L14" s="43">
        <v>-39963.531999999999</v>
      </c>
      <c r="M14" s="43">
        <v>-36883</v>
      </c>
      <c r="N14" s="43">
        <v>-41876</v>
      </c>
      <c r="O14" s="43">
        <v>-36602</v>
      </c>
      <c r="P14" s="43">
        <v>-40733</v>
      </c>
      <c r="Q14" s="43">
        <v>-35066</v>
      </c>
      <c r="R14" s="43">
        <v>-28708</v>
      </c>
      <c r="S14" s="43">
        <v>-22749</v>
      </c>
      <c r="T14" s="43">
        <v>-25353</v>
      </c>
      <c r="U14" s="43">
        <v>-22956</v>
      </c>
      <c r="V14" s="43">
        <v>-23132</v>
      </c>
      <c r="W14" s="43">
        <v>-17980.261999999995</v>
      </c>
      <c r="X14" s="43">
        <v>-21052.738000000005</v>
      </c>
      <c r="Y14" s="43">
        <v>-22265</v>
      </c>
      <c r="Z14" s="43">
        <v>-25407.999999999993</v>
      </c>
      <c r="AA14" s="43">
        <v>-23518.83084542094</v>
      </c>
      <c r="AB14" s="43">
        <v>-30106.732651146063</v>
      </c>
      <c r="AC14" s="43">
        <v>-23447</v>
      </c>
      <c r="AD14" s="43">
        <v>-19854.676999999996</v>
      </c>
      <c r="AE14" s="43">
        <v>-19948.323000000004</v>
      </c>
      <c r="AF14" s="43">
        <v>-24756</v>
      </c>
      <c r="AG14" s="43">
        <v>-26425</v>
      </c>
      <c r="AH14" s="43">
        <v>-22906</v>
      </c>
      <c r="AI14" s="43">
        <v>-16846</v>
      </c>
      <c r="AJ14" s="43">
        <v>-18630</v>
      </c>
      <c r="AK14" s="16">
        <v>-19157</v>
      </c>
      <c r="AL14" s="16">
        <v>-18461</v>
      </c>
      <c r="AM14" s="101"/>
    </row>
    <row r="15" spans="1:40" s="17" customFormat="1" x14ac:dyDescent="0.2">
      <c r="A15" s="298" t="s">
        <v>117</v>
      </c>
      <c r="B15" s="127">
        <v>-6102</v>
      </c>
      <c r="C15" s="126">
        <v>-5531</v>
      </c>
      <c r="D15" s="126">
        <v>-4085</v>
      </c>
      <c r="E15" s="126">
        <v>-3224</v>
      </c>
      <c r="F15" s="126">
        <v>-9877</v>
      </c>
      <c r="G15" s="126">
        <v>-8141.8029999999999</v>
      </c>
      <c r="H15" s="126">
        <v>-7551.174</v>
      </c>
      <c r="I15" s="126">
        <v>-13024.597999999998</v>
      </c>
      <c r="J15" s="126">
        <v>-21781.228999999999</v>
      </c>
      <c r="K15" s="126">
        <v>-15454.4</v>
      </c>
      <c r="L15" s="126">
        <v>-13370.905999999999</v>
      </c>
      <c r="M15" s="126">
        <v>-36294</v>
      </c>
      <c r="N15" s="126">
        <v>-35398</v>
      </c>
      <c r="O15" s="126">
        <v>-9527</v>
      </c>
      <c r="P15" s="126">
        <v>-23629</v>
      </c>
      <c r="Q15" s="126">
        <v>-11308</v>
      </c>
      <c r="R15" s="126">
        <v>-15901</v>
      </c>
      <c r="S15" s="126">
        <v>-14365</v>
      </c>
      <c r="T15" s="126">
        <v>-10526</v>
      </c>
      <c r="U15" s="126">
        <v>-10647</v>
      </c>
      <c r="V15" s="126">
        <v>-13764</v>
      </c>
      <c r="W15" s="126">
        <v>-4739.7360000000008</v>
      </c>
      <c r="X15" s="126">
        <v>-8385.2639999999992</v>
      </c>
      <c r="Y15" s="126">
        <v>-9876</v>
      </c>
      <c r="Z15" s="126">
        <v>-10036.763999999996</v>
      </c>
      <c r="AA15" s="126">
        <v>-9035.9811402240084</v>
      </c>
      <c r="AB15" s="126">
        <v>-7361.2726063900027</v>
      </c>
      <c r="AC15" s="126">
        <v>-7442</v>
      </c>
      <c r="AD15" s="126">
        <v>-4275.6849999999995</v>
      </c>
      <c r="AE15" s="126">
        <v>-6849.3150000000005</v>
      </c>
      <c r="AF15" s="126">
        <v>-2728</v>
      </c>
      <c r="AG15" s="126">
        <v>-6744</v>
      </c>
      <c r="AH15" s="126">
        <v>-9102</v>
      </c>
      <c r="AI15" s="126">
        <v>-5185</v>
      </c>
      <c r="AJ15" s="126">
        <v>-2066</v>
      </c>
      <c r="AK15" s="122">
        <v>-5152</v>
      </c>
      <c r="AL15" s="122">
        <v>-4240</v>
      </c>
      <c r="AM15" s="101"/>
    </row>
    <row r="16" spans="1:40" s="17" customFormat="1" x14ac:dyDescent="0.2">
      <c r="A16" s="223" t="s">
        <v>63</v>
      </c>
      <c r="B16" s="247">
        <v>-112103</v>
      </c>
      <c r="C16" s="46">
        <v>-2277955</v>
      </c>
      <c r="D16" s="28">
        <f t="shared" ref="D16" si="2">SUM(D14:D15)</f>
        <v>-53979</v>
      </c>
      <c r="E16" s="28">
        <v>-44970</v>
      </c>
      <c r="F16" s="46">
        <v>-47298</v>
      </c>
      <c r="G16" s="28">
        <v>-43372.705000000002</v>
      </c>
      <c r="H16" s="28">
        <v>-45851.097000000002</v>
      </c>
      <c r="I16" s="28">
        <v>-49596.297999999995</v>
      </c>
      <c r="J16" s="28">
        <v>-61970.102999999996</v>
      </c>
      <c r="K16" s="28">
        <v>-54780.800000000003</v>
      </c>
      <c r="L16" s="28">
        <v>-53334.437999999995</v>
      </c>
      <c r="M16" s="28">
        <v>-73177</v>
      </c>
      <c r="N16" s="28">
        <v>-77274</v>
      </c>
      <c r="O16" s="28">
        <v>-46129</v>
      </c>
      <c r="P16" s="28">
        <v>-64362</v>
      </c>
      <c r="Q16" s="28">
        <v>-46374</v>
      </c>
      <c r="R16" s="28">
        <v>-44609</v>
      </c>
      <c r="S16" s="28">
        <v>-37114</v>
      </c>
      <c r="T16" s="28">
        <v>-35879</v>
      </c>
      <c r="U16" s="28">
        <v>-33603</v>
      </c>
      <c r="V16" s="28">
        <v>-36896</v>
      </c>
      <c r="W16" s="28">
        <v>-22719.997999999996</v>
      </c>
      <c r="X16" s="28">
        <v>-29438.002000000004</v>
      </c>
      <c r="Y16" s="28">
        <v>-32141</v>
      </c>
      <c r="Z16" s="28">
        <v>-35444.763999999988</v>
      </c>
      <c r="AA16" s="28">
        <v>-32554.811985644948</v>
      </c>
      <c r="AB16" s="28">
        <v>-37468.005257536068</v>
      </c>
      <c r="AC16" s="28">
        <v>-30889</v>
      </c>
      <c r="AD16" s="28">
        <v>-24130.361999999994</v>
      </c>
      <c r="AE16" s="28">
        <v>-26797.638000000006</v>
      </c>
      <c r="AF16" s="28">
        <v>-27484</v>
      </c>
      <c r="AG16" s="28">
        <v>-33169</v>
      </c>
      <c r="AH16" s="28">
        <v>-32008</v>
      </c>
      <c r="AI16" s="28">
        <v>-22031</v>
      </c>
      <c r="AJ16" s="28">
        <v>-20696</v>
      </c>
      <c r="AK16" s="28">
        <v>-24309</v>
      </c>
      <c r="AL16" s="28">
        <v>-22701</v>
      </c>
      <c r="AM16" s="101"/>
    </row>
    <row r="17" spans="1:58" s="17" customFormat="1" x14ac:dyDescent="0.2">
      <c r="A17" s="232"/>
      <c r="B17" s="271"/>
      <c r="C17" s="299"/>
      <c r="D17" s="45"/>
      <c r="E17" s="45"/>
      <c r="F17" s="299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30"/>
      <c r="AL17" s="30"/>
      <c r="AM17" s="101"/>
    </row>
    <row r="18" spans="1:58" s="17" customFormat="1" x14ac:dyDescent="0.2">
      <c r="A18" s="232" t="s">
        <v>214</v>
      </c>
      <c r="B18" s="269"/>
      <c r="C18" s="295">
        <v>2296397</v>
      </c>
      <c r="D18" s="45"/>
      <c r="E18" s="45"/>
      <c r="F18" s="299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30"/>
      <c r="AL18" s="30"/>
      <c r="AM18" s="101"/>
    </row>
    <row r="19" spans="1:58" s="17" customFormat="1" x14ac:dyDescent="0.2">
      <c r="A19" s="232" t="s">
        <v>118</v>
      </c>
      <c r="B19" s="269"/>
      <c r="C19" s="295"/>
      <c r="D19" s="43"/>
      <c r="E19" s="43"/>
      <c r="F19" s="295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>
        <v>3.4</v>
      </c>
      <c r="T19" s="45"/>
      <c r="U19" s="45"/>
      <c r="V19" s="45"/>
      <c r="W19" s="16">
        <v>10.6</v>
      </c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101"/>
    </row>
    <row r="20" spans="1:58" s="17" customFormat="1" x14ac:dyDescent="0.2">
      <c r="A20" s="232" t="s">
        <v>119</v>
      </c>
      <c r="B20" s="269"/>
      <c r="C20" s="295"/>
      <c r="D20" s="43"/>
      <c r="E20" s="43"/>
      <c r="F20" s="295"/>
      <c r="G20" s="43"/>
      <c r="H20" s="43"/>
      <c r="I20" s="43"/>
      <c r="J20" s="43">
        <v>-29</v>
      </c>
      <c r="K20" s="43">
        <v>78</v>
      </c>
      <c r="L20" s="43"/>
      <c r="M20" s="43"/>
      <c r="N20" s="43">
        <v>-306</v>
      </c>
      <c r="O20" s="43"/>
      <c r="P20" s="43"/>
      <c r="Q20" s="43"/>
      <c r="R20" s="43"/>
      <c r="S20" s="43">
        <v>9866.4</v>
      </c>
      <c r="T20" s="45"/>
      <c r="U20" s="45"/>
      <c r="V20" s="45"/>
      <c r="W20" s="16">
        <v>24777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30"/>
      <c r="AL20" s="30"/>
      <c r="AM20" s="101"/>
    </row>
    <row r="21" spans="1:58" s="17" customFormat="1" x14ac:dyDescent="0.2">
      <c r="A21" s="232" t="s">
        <v>120</v>
      </c>
      <c r="B21" s="269"/>
      <c r="C21" s="295"/>
      <c r="D21" s="43"/>
      <c r="E21" s="43"/>
      <c r="F21" s="295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>
        <v>-1874</v>
      </c>
      <c r="AD21" s="43">
        <v>1874.213</v>
      </c>
      <c r="AE21" s="45"/>
      <c r="AF21" s="45"/>
      <c r="AG21" s="45"/>
      <c r="AH21" s="45"/>
      <c r="AI21" s="45"/>
      <c r="AJ21" s="45"/>
      <c r="AK21" s="30"/>
      <c r="AL21" s="30"/>
      <c r="AM21" s="101"/>
    </row>
    <row r="22" spans="1:58" s="17" customFormat="1" x14ac:dyDescent="0.2">
      <c r="A22" s="232" t="s">
        <v>208</v>
      </c>
      <c r="B22" s="269"/>
      <c r="C22" s="295"/>
      <c r="D22" s="43">
        <v>-30355</v>
      </c>
      <c r="E22" s="43"/>
      <c r="F22" s="295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5"/>
      <c r="AF22" s="45"/>
      <c r="AG22" s="45"/>
      <c r="AH22" s="45"/>
      <c r="AI22" s="45"/>
      <c r="AJ22" s="45"/>
      <c r="AK22" s="30"/>
      <c r="AL22" s="30"/>
      <c r="AM22" s="101"/>
    </row>
    <row r="23" spans="1:58" s="17" customFormat="1" x14ac:dyDescent="0.2">
      <c r="A23" s="232" t="s">
        <v>121</v>
      </c>
      <c r="B23" s="269"/>
      <c r="C23" s="295"/>
      <c r="D23" s="43">
        <v>-538044</v>
      </c>
      <c r="E23" s="43"/>
      <c r="F23" s="295"/>
      <c r="G23" s="43"/>
      <c r="H23" s="43">
        <v>-540294.43500000006</v>
      </c>
      <c r="I23" s="43"/>
      <c r="J23" s="43"/>
      <c r="K23" s="43"/>
      <c r="L23" s="43">
        <v>-540294.43500000006</v>
      </c>
      <c r="M23" s="43"/>
      <c r="N23" s="43"/>
      <c r="O23" s="43"/>
      <c r="P23" s="43">
        <v>-320174.48</v>
      </c>
      <c r="Q23" s="43"/>
      <c r="R23" s="43"/>
      <c r="S23" s="43"/>
      <c r="T23" s="43">
        <v>-199534</v>
      </c>
      <c r="U23" s="43"/>
      <c r="V23" s="43"/>
      <c r="W23" s="43"/>
      <c r="X23" s="43">
        <v>-118661.148</v>
      </c>
      <c r="Y23" s="43"/>
      <c r="Z23" s="43"/>
      <c r="AA23" s="43"/>
      <c r="AB23" s="43">
        <v>-88995.861000000004</v>
      </c>
      <c r="AC23" s="43"/>
      <c r="AD23" s="43"/>
      <c r="AE23" s="43"/>
      <c r="AF23" s="43">
        <v>-79107</v>
      </c>
      <c r="AG23" s="43"/>
      <c r="AH23" s="43"/>
      <c r="AI23" s="43"/>
      <c r="AJ23" s="43">
        <v>-79107</v>
      </c>
      <c r="AK23" s="16"/>
      <c r="AL23" s="16"/>
      <c r="AM23" s="101"/>
    </row>
    <row r="24" spans="1:58" s="101" customFormat="1" x14ac:dyDescent="0.2">
      <c r="A24" s="230" t="s">
        <v>122</v>
      </c>
      <c r="B24" s="269"/>
      <c r="C24" s="295"/>
      <c r="D24" s="43">
        <v>2150</v>
      </c>
      <c r="E24" s="43"/>
      <c r="F24" s="43"/>
      <c r="G24" s="43"/>
      <c r="H24" s="43"/>
      <c r="I24" s="43"/>
      <c r="J24" s="43"/>
      <c r="K24" s="43"/>
      <c r="L24" s="43">
        <v>3545</v>
      </c>
      <c r="M24" s="43"/>
      <c r="N24" s="43"/>
      <c r="O24" s="43">
        <v>-5</v>
      </c>
      <c r="P24" s="43">
        <v>9533</v>
      </c>
      <c r="Q24" s="43"/>
      <c r="R24" s="43"/>
      <c r="S24" s="43"/>
      <c r="T24" s="16">
        <v>4589</v>
      </c>
      <c r="U24" s="16"/>
      <c r="V24" s="16"/>
      <c r="W24" s="16"/>
      <c r="X24" s="16">
        <v>0</v>
      </c>
      <c r="Y24" s="16"/>
      <c r="Z24" s="16"/>
      <c r="AA24" s="16"/>
      <c r="AB24" s="16"/>
      <c r="AC24" s="16"/>
      <c r="AD24" s="16"/>
      <c r="AE24" s="16"/>
      <c r="AF24" s="16">
        <v>720</v>
      </c>
      <c r="AG24" s="16"/>
      <c r="AH24" s="16"/>
      <c r="AI24" s="16"/>
      <c r="AJ24" s="16">
        <v>2542</v>
      </c>
      <c r="AK24" s="16"/>
      <c r="AL24" s="16"/>
    </row>
    <row r="25" spans="1:58" s="101" customFormat="1" x14ac:dyDescent="0.2">
      <c r="A25" s="289" t="s">
        <v>206</v>
      </c>
      <c r="B25" s="127">
        <v>-16796</v>
      </c>
      <c r="C25" s="126">
        <v>-14597</v>
      </c>
      <c r="D25" s="126">
        <v>-14584</v>
      </c>
      <c r="E25" s="126">
        <v>-15094</v>
      </c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</row>
    <row r="26" spans="1:58" s="17" customFormat="1" x14ac:dyDescent="0.2">
      <c r="A26" s="223" t="s">
        <v>64</v>
      </c>
      <c r="B26" s="270">
        <v>-16796</v>
      </c>
      <c r="C26" s="297">
        <f>SUM(C18:C25)</f>
        <v>2281800</v>
      </c>
      <c r="D26" s="12">
        <v>-580834</v>
      </c>
      <c r="E26" s="12">
        <v>-15904</v>
      </c>
      <c r="F26" s="297">
        <v>0</v>
      </c>
      <c r="G26" s="12">
        <v>0</v>
      </c>
      <c r="H26" s="12">
        <v>-540294.43500000006</v>
      </c>
      <c r="I26" s="12">
        <v>0</v>
      </c>
      <c r="J26" s="12">
        <v>-29</v>
      </c>
      <c r="K26" s="12">
        <v>78</v>
      </c>
      <c r="L26" s="12">
        <v>-536749.43500000006</v>
      </c>
      <c r="M26" s="12">
        <v>0</v>
      </c>
      <c r="N26" s="12">
        <v>-306</v>
      </c>
      <c r="O26" s="12">
        <v>-5</v>
      </c>
      <c r="P26" s="12">
        <v>-310641.48</v>
      </c>
      <c r="Q26" s="12">
        <v>0</v>
      </c>
      <c r="R26" s="12">
        <v>0</v>
      </c>
      <c r="S26" s="12">
        <v>9869.7999999999993</v>
      </c>
      <c r="T26" s="12">
        <v>-194945</v>
      </c>
      <c r="U26" s="12">
        <v>0</v>
      </c>
      <c r="V26" s="12">
        <v>0</v>
      </c>
      <c r="W26" s="12">
        <v>24787.599999999999</v>
      </c>
      <c r="X26" s="12">
        <v>-118661.148</v>
      </c>
      <c r="Y26" s="12">
        <v>0</v>
      </c>
      <c r="Z26" s="12">
        <v>0</v>
      </c>
      <c r="AA26" s="12">
        <v>0</v>
      </c>
      <c r="AB26" s="12">
        <v>-88995.861000000004</v>
      </c>
      <c r="AC26" s="12">
        <v>-1874</v>
      </c>
      <c r="AD26" s="12">
        <v>1874.213</v>
      </c>
      <c r="AE26" s="12">
        <v>0</v>
      </c>
      <c r="AF26" s="12">
        <v>-78387</v>
      </c>
      <c r="AG26" s="12">
        <v>0</v>
      </c>
      <c r="AH26" s="12">
        <v>0</v>
      </c>
      <c r="AI26" s="12">
        <v>0</v>
      </c>
      <c r="AJ26" s="12">
        <v>-76565</v>
      </c>
      <c r="AK26" s="12">
        <v>0</v>
      </c>
      <c r="AL26" s="12">
        <v>0</v>
      </c>
      <c r="AM26" s="101"/>
    </row>
    <row r="27" spans="1:58" s="17" customFormat="1" x14ac:dyDescent="0.2">
      <c r="A27" s="224"/>
      <c r="B27" s="121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9"/>
      <c r="AL27" s="129"/>
      <c r="AM27" s="101"/>
    </row>
    <row r="28" spans="1:58" s="17" customFormat="1" x14ac:dyDescent="0.2">
      <c r="A28" s="223" t="s">
        <v>123</v>
      </c>
      <c r="B28" s="247">
        <v>-31723</v>
      </c>
      <c r="C28" s="46">
        <f>C11+C16+C26</f>
        <v>105461</v>
      </c>
      <c r="D28" s="28">
        <f t="shared" ref="D28" si="3">D11+D16+D26</f>
        <v>-409223</v>
      </c>
      <c r="E28" s="28">
        <v>90423</v>
      </c>
      <c r="F28" s="46">
        <v>138935</v>
      </c>
      <c r="G28" s="28">
        <v>167316.71399999998</v>
      </c>
      <c r="H28" s="28">
        <v>-362546.64800000004</v>
      </c>
      <c r="I28" s="28">
        <v>157761.68700000003</v>
      </c>
      <c r="J28" s="28">
        <v>235555.36099999992</v>
      </c>
      <c r="K28" s="28">
        <v>-22727.400000000009</v>
      </c>
      <c r="L28" s="28">
        <v>-405829.36800000002</v>
      </c>
      <c r="M28" s="28">
        <v>79100.118300000031</v>
      </c>
      <c r="N28" s="28">
        <v>81244.197999999975</v>
      </c>
      <c r="O28" s="28">
        <v>132451.04659999997</v>
      </c>
      <c r="P28" s="28">
        <v>-216968.72499999998</v>
      </c>
      <c r="Q28" s="28">
        <v>82395.799000000028</v>
      </c>
      <c r="R28" s="28">
        <v>93785</v>
      </c>
      <c r="S28" s="28">
        <v>94687.8</v>
      </c>
      <c r="T28" s="28">
        <v>-105467</v>
      </c>
      <c r="U28" s="28">
        <v>69475</v>
      </c>
      <c r="V28" s="28">
        <v>46693</v>
      </c>
      <c r="W28" s="28">
        <v>91436.928919900005</v>
      </c>
      <c r="X28" s="28">
        <v>-30503.476919900015</v>
      </c>
      <c r="Y28" s="28">
        <v>42202</v>
      </c>
      <c r="Z28" s="28">
        <v>42972.165000000015</v>
      </c>
      <c r="AA28" s="28">
        <v>22849.348367615225</v>
      </c>
      <c r="AB28" s="28">
        <v>-79876.239038118787</v>
      </c>
      <c r="AC28" s="28">
        <v>36758</v>
      </c>
      <c r="AD28" s="28">
        <v>24435.987666708981</v>
      </c>
      <c r="AE28" s="28">
        <v>21267.865999999951</v>
      </c>
      <c r="AF28" s="28">
        <v>-48692.259999999937</v>
      </c>
      <c r="AG28" s="28">
        <v>10322.554999999993</v>
      </c>
      <c r="AH28" s="28">
        <v>24780.639000000025</v>
      </c>
      <c r="AI28" s="28">
        <v>23700</v>
      </c>
      <c r="AJ28" s="28">
        <v>-45463</v>
      </c>
      <c r="AK28" s="28">
        <v>24624</v>
      </c>
      <c r="AL28" s="28">
        <v>4432</v>
      </c>
      <c r="AM28" s="101"/>
    </row>
    <row r="29" spans="1:58" s="17" customFormat="1" x14ac:dyDescent="0.2">
      <c r="A29" s="223"/>
      <c r="B29" s="247"/>
      <c r="C29" s="247"/>
      <c r="D29" s="28"/>
      <c r="E29" s="28"/>
      <c r="F29" s="247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37"/>
      <c r="AN29" s="5"/>
    </row>
    <row r="30" spans="1:58" s="17" customFormat="1" x14ac:dyDescent="0.2">
      <c r="A30" s="232" t="s">
        <v>124</v>
      </c>
      <c r="B30" s="265">
        <v>300208</v>
      </c>
      <c r="C30" s="265">
        <v>193031</v>
      </c>
      <c r="D30" s="16">
        <v>596636</v>
      </c>
      <c r="E30" s="16">
        <v>500844</v>
      </c>
      <c r="F30" s="265">
        <v>362330</v>
      </c>
      <c r="G30" s="16">
        <v>195494.36190000005</v>
      </c>
      <c r="H30" s="16">
        <v>560878.45490000001</v>
      </c>
      <c r="I30" s="16">
        <v>387034.96289999998</v>
      </c>
      <c r="J30" s="16">
        <v>144652.41090000005</v>
      </c>
      <c r="K30" s="16">
        <v>168923.63790000003</v>
      </c>
      <c r="L30" s="16">
        <v>573460.43690000009</v>
      </c>
      <c r="M30" s="16">
        <v>494497.3186</v>
      </c>
      <c r="N30" s="16">
        <v>412776.12060000002</v>
      </c>
      <c r="O30" s="16">
        <v>275358.07400000002</v>
      </c>
      <c r="P30" s="16">
        <v>486536.799</v>
      </c>
      <c r="Q30" s="16">
        <v>402058</v>
      </c>
      <c r="R30" s="16">
        <v>316784</v>
      </c>
      <c r="S30" s="16">
        <v>219265</v>
      </c>
      <c r="T30" s="16">
        <v>325861</v>
      </c>
      <c r="U30" s="16">
        <v>258057</v>
      </c>
      <c r="V30" s="16">
        <v>210243.45199999999</v>
      </c>
      <c r="W30" s="16">
        <v>119047.40408009998</v>
      </c>
      <c r="X30" s="16">
        <v>147763</v>
      </c>
      <c r="Y30" s="16">
        <v>105829</v>
      </c>
      <c r="Z30" s="16">
        <v>61061</v>
      </c>
      <c r="AA30" s="16">
        <v>37577</v>
      </c>
      <c r="AB30" s="16">
        <v>117164.85233721251</v>
      </c>
      <c r="AC30" s="16">
        <v>81230</v>
      </c>
      <c r="AD30" s="16">
        <v>57455.881999999998</v>
      </c>
      <c r="AE30" s="16">
        <v>36546.098000000064</v>
      </c>
      <c r="AF30" s="16">
        <v>84885</v>
      </c>
      <c r="AG30" s="16">
        <v>74234</v>
      </c>
      <c r="AH30" s="16">
        <v>50040</v>
      </c>
      <c r="AI30" s="16">
        <v>26109</v>
      </c>
      <c r="AJ30" s="16">
        <v>71717</v>
      </c>
      <c r="AK30" s="16">
        <v>47034</v>
      </c>
      <c r="AL30" s="16">
        <v>40812</v>
      </c>
      <c r="AM30" s="37"/>
      <c r="AN30" s="5"/>
    </row>
    <row r="31" spans="1:58" x14ac:dyDescent="0.2">
      <c r="A31" s="233" t="s">
        <v>125</v>
      </c>
      <c r="B31" s="127">
        <v>-3027</v>
      </c>
      <c r="C31" s="127">
        <v>1716</v>
      </c>
      <c r="D31" s="126">
        <v>5618</v>
      </c>
      <c r="E31" s="126">
        <v>5369</v>
      </c>
      <c r="F31" s="127">
        <v>-421</v>
      </c>
      <c r="G31" s="126">
        <v>-480.71899999999914</v>
      </c>
      <c r="H31" s="126">
        <v>-2837.3790000000004</v>
      </c>
      <c r="I31" s="126">
        <v>16081.870999999999</v>
      </c>
      <c r="J31" s="126">
        <v>6826.8220000000001</v>
      </c>
      <c r="K31" s="126">
        <v>-1544.1810000000005</v>
      </c>
      <c r="L31" s="126">
        <v>1292.462</v>
      </c>
      <c r="M31" s="126">
        <v>-137</v>
      </c>
      <c r="N31" s="126">
        <v>477</v>
      </c>
      <c r="O31" s="126">
        <v>4967</v>
      </c>
      <c r="P31" s="126">
        <v>5790</v>
      </c>
      <c r="Q31" s="126">
        <v>2083</v>
      </c>
      <c r="R31" s="126">
        <v>-8510</v>
      </c>
      <c r="S31" s="126">
        <v>2831</v>
      </c>
      <c r="T31" s="126">
        <v>-1129</v>
      </c>
      <c r="U31" s="126">
        <v>-1671</v>
      </c>
      <c r="V31" s="126">
        <v>1121</v>
      </c>
      <c r="W31" s="126">
        <v>-240.88099999999986</v>
      </c>
      <c r="X31" s="126">
        <v>1787.8809999999999</v>
      </c>
      <c r="Y31" s="126">
        <v>-268</v>
      </c>
      <c r="Z31" s="126">
        <v>1796</v>
      </c>
      <c r="AA31" s="126">
        <v>635</v>
      </c>
      <c r="AB31" s="126">
        <v>288</v>
      </c>
      <c r="AC31" s="126">
        <v>-823</v>
      </c>
      <c r="AD31" s="126">
        <v>-661.5</v>
      </c>
      <c r="AE31" s="126">
        <v>-358</v>
      </c>
      <c r="AF31" s="126">
        <v>353</v>
      </c>
      <c r="AG31" s="126">
        <v>329</v>
      </c>
      <c r="AH31" s="127">
        <v>-587</v>
      </c>
      <c r="AI31" s="127">
        <v>231</v>
      </c>
      <c r="AJ31" s="127">
        <v>-145</v>
      </c>
      <c r="AK31" s="122">
        <v>59</v>
      </c>
      <c r="AL31" s="122">
        <v>1790</v>
      </c>
      <c r="AY31" s="17"/>
      <c r="AZ31" s="17"/>
      <c r="BA31" s="17"/>
      <c r="BB31" s="17"/>
      <c r="BC31" s="17"/>
      <c r="BD31" s="17"/>
      <c r="BE31" s="17"/>
      <c r="BF31" s="17"/>
    </row>
    <row r="32" spans="1:58" x14ac:dyDescent="0.2">
      <c r="A32" s="221" t="s">
        <v>126</v>
      </c>
      <c r="B32" s="247">
        <v>265458</v>
      </c>
      <c r="C32" s="247">
        <f>C28+C30+C31</f>
        <v>300208</v>
      </c>
      <c r="D32" s="28">
        <f t="shared" ref="D32" si="4">D28+D30+D31</f>
        <v>193031</v>
      </c>
      <c r="E32" s="28">
        <v>596636</v>
      </c>
      <c r="F32" s="247">
        <v>500845</v>
      </c>
      <c r="G32" s="28">
        <v>362330.35690000007</v>
      </c>
      <c r="H32" s="28">
        <v>195494.42789999998</v>
      </c>
      <c r="I32" s="28">
        <v>560878.52090000012</v>
      </c>
      <c r="J32" s="28">
        <v>387034.59389999992</v>
      </c>
      <c r="K32" s="28">
        <v>144652.0569</v>
      </c>
      <c r="L32" s="28">
        <v>168923.53090000007</v>
      </c>
      <c r="M32" s="28">
        <v>573460.43690000009</v>
      </c>
      <c r="N32" s="28">
        <v>494497.3186</v>
      </c>
      <c r="O32" s="28">
        <v>412776.12060000002</v>
      </c>
      <c r="P32" s="28">
        <v>275358.07400000002</v>
      </c>
      <c r="Q32" s="28">
        <v>486536.799</v>
      </c>
      <c r="R32" s="28">
        <v>402059</v>
      </c>
      <c r="S32" s="28">
        <v>316783.8</v>
      </c>
      <c r="T32" s="28">
        <v>219265</v>
      </c>
      <c r="U32" s="28">
        <v>325861</v>
      </c>
      <c r="V32" s="28">
        <v>258057.45199999999</v>
      </c>
      <c r="W32" s="28">
        <v>210243.45199999999</v>
      </c>
      <c r="X32" s="28">
        <v>119047.40408009998</v>
      </c>
      <c r="Y32" s="28">
        <v>147763</v>
      </c>
      <c r="Z32" s="28">
        <v>105829.16500000001</v>
      </c>
      <c r="AA32" s="28">
        <v>61061.348367615225</v>
      </c>
      <c r="AB32" s="28">
        <v>37576.613299093719</v>
      </c>
      <c r="AC32" s="28">
        <v>117165</v>
      </c>
      <c r="AD32" s="28">
        <v>81230.369666708983</v>
      </c>
      <c r="AE32" s="28">
        <v>57455.964000000014</v>
      </c>
      <c r="AF32" s="28">
        <v>36545.740000000063</v>
      </c>
      <c r="AG32" s="28">
        <v>84885.554999999993</v>
      </c>
      <c r="AH32" s="28">
        <v>74233.639000000025</v>
      </c>
      <c r="AI32" s="28">
        <v>50040</v>
      </c>
      <c r="AJ32" s="28">
        <v>26109</v>
      </c>
      <c r="AK32" s="28">
        <v>71717</v>
      </c>
      <c r="AL32" s="28">
        <v>47034</v>
      </c>
    </row>
    <row r="33" spans="1:39" s="101" customFormat="1" x14ac:dyDescent="0.2">
      <c r="A33" s="109"/>
      <c r="B33" s="272"/>
      <c r="C33" s="272"/>
      <c r="D33" s="109"/>
      <c r="E33" s="109"/>
      <c r="F33" s="272"/>
      <c r="G33" s="109"/>
      <c r="H33" s="109"/>
      <c r="I33" s="109"/>
      <c r="J33" s="109"/>
      <c r="K33" s="109"/>
      <c r="L33" s="109"/>
      <c r="M33" s="109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111"/>
      <c r="AL33" s="111"/>
    </row>
    <row r="34" spans="1:39" s="17" customFormat="1" x14ac:dyDescent="0.2">
      <c r="A34" s="286" t="s">
        <v>215</v>
      </c>
      <c r="B34" s="253"/>
      <c r="C34" s="253"/>
      <c r="D34" s="42"/>
      <c r="E34" s="42"/>
      <c r="F34" s="253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101"/>
    </row>
    <row r="35" spans="1:39" s="17" customFormat="1" x14ac:dyDescent="0.2">
      <c r="A35" s="215" t="s">
        <v>115</v>
      </c>
      <c r="B35" s="273"/>
      <c r="C35" s="273"/>
      <c r="D35" s="3"/>
      <c r="E35" s="3"/>
      <c r="F35" s="27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101"/>
    </row>
    <row r="36" spans="1:39" s="17" customFormat="1" x14ac:dyDescent="0.2">
      <c r="A36" s="3"/>
      <c r="B36" s="273"/>
      <c r="C36" s="273"/>
      <c r="D36" s="3"/>
      <c r="E36" s="3"/>
      <c r="F36" s="27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101"/>
    </row>
    <row r="37" spans="1:39" s="17" customFormat="1" x14ac:dyDescent="0.2">
      <c r="A37" s="48"/>
      <c r="B37" s="274"/>
      <c r="C37" s="274"/>
      <c r="D37" s="48"/>
      <c r="E37" s="48"/>
      <c r="F37" s="274"/>
      <c r="G37" s="48"/>
      <c r="H37" s="48"/>
      <c r="I37" s="48"/>
      <c r="J37" s="48"/>
      <c r="K37" s="48"/>
      <c r="L37" s="48"/>
      <c r="M37" s="48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101"/>
    </row>
    <row r="38" spans="1:39" s="17" customFormat="1" x14ac:dyDescent="0.2">
      <c r="A38" s="49"/>
      <c r="B38" s="4"/>
      <c r="C38" s="4"/>
      <c r="D38" s="49"/>
      <c r="E38" s="49"/>
      <c r="F38" s="4"/>
      <c r="G38" s="49"/>
      <c r="H38" s="49"/>
      <c r="I38" s="49"/>
      <c r="J38" s="49"/>
      <c r="K38" s="49"/>
      <c r="L38" s="49"/>
      <c r="M38" s="49"/>
      <c r="Z38" s="25"/>
      <c r="AA38" s="25"/>
      <c r="AB38" s="25"/>
      <c r="AC38" s="25"/>
      <c r="AD38" s="25"/>
      <c r="AE38" s="25"/>
      <c r="AF38" s="25"/>
      <c r="AG38" s="25"/>
      <c r="AH38" s="25"/>
      <c r="AK38" s="49"/>
      <c r="AL38" s="49"/>
      <c r="AM38" s="101"/>
    </row>
    <row r="39" spans="1:39" s="17" customFormat="1" x14ac:dyDescent="0.2">
      <c r="A39" s="49"/>
      <c r="B39" s="4"/>
      <c r="C39" s="4"/>
      <c r="D39" s="49"/>
      <c r="E39" s="49"/>
      <c r="F39" s="4"/>
      <c r="G39" s="49"/>
      <c r="H39" s="49"/>
      <c r="I39" s="49"/>
      <c r="J39" s="49"/>
      <c r="K39" s="49"/>
      <c r="L39" s="49"/>
      <c r="M39" s="49"/>
      <c r="Z39" s="25"/>
      <c r="AA39" s="25"/>
      <c r="AB39" s="25"/>
      <c r="AC39" s="25"/>
      <c r="AD39" s="25"/>
      <c r="AE39" s="25"/>
      <c r="AF39" s="25"/>
      <c r="AG39" s="25"/>
      <c r="AH39" s="25"/>
      <c r="AK39" s="49"/>
      <c r="AL39" s="49"/>
      <c r="AM39" s="101"/>
    </row>
    <row r="40" spans="1:39" s="17" customFormat="1" x14ac:dyDescent="0.2">
      <c r="A40" s="49"/>
      <c r="B40" s="4"/>
      <c r="C40" s="4"/>
      <c r="D40" s="49"/>
      <c r="E40" s="49"/>
      <c r="F40" s="4"/>
      <c r="G40" s="49"/>
      <c r="H40" s="49"/>
      <c r="I40" s="49"/>
      <c r="J40" s="49"/>
      <c r="K40" s="49"/>
      <c r="L40" s="49"/>
      <c r="M40" s="49"/>
      <c r="Z40" s="25"/>
      <c r="AA40" s="25"/>
      <c r="AB40" s="25"/>
      <c r="AC40" s="25"/>
      <c r="AD40" s="25"/>
      <c r="AE40" s="25"/>
      <c r="AF40" s="25"/>
      <c r="AG40" s="25"/>
      <c r="AH40" s="25"/>
      <c r="AM40" s="101"/>
    </row>
    <row r="41" spans="1:39" s="17" customFormat="1" x14ac:dyDescent="0.2">
      <c r="A41" s="49"/>
      <c r="B41" s="4"/>
      <c r="C41" s="4"/>
      <c r="D41" s="49"/>
      <c r="E41" s="49"/>
      <c r="F41" s="4"/>
      <c r="G41" s="49"/>
      <c r="H41" s="49"/>
      <c r="I41" s="49"/>
      <c r="J41" s="49"/>
      <c r="K41" s="49"/>
      <c r="L41" s="49"/>
      <c r="M41" s="49"/>
      <c r="Z41" s="25"/>
      <c r="AA41" s="25"/>
      <c r="AB41" s="25"/>
      <c r="AC41" s="25"/>
      <c r="AD41" s="25"/>
      <c r="AE41" s="25"/>
      <c r="AF41" s="25"/>
      <c r="AG41" s="25"/>
      <c r="AH41" s="25"/>
      <c r="AM41" s="101"/>
    </row>
    <row r="42" spans="1:39" s="17" customFormat="1" x14ac:dyDescent="0.2">
      <c r="A42" s="49"/>
      <c r="B42" s="4"/>
      <c r="C42" s="4"/>
      <c r="D42" s="49"/>
      <c r="E42" s="49"/>
      <c r="F42" s="4"/>
      <c r="G42" s="49"/>
      <c r="H42" s="49"/>
      <c r="I42" s="49"/>
      <c r="J42" s="49"/>
      <c r="K42" s="49"/>
      <c r="L42" s="49"/>
      <c r="M42" s="49"/>
      <c r="Z42" s="25"/>
      <c r="AA42" s="25"/>
      <c r="AB42" s="25"/>
      <c r="AC42" s="25"/>
      <c r="AD42" s="25"/>
      <c r="AE42" s="25"/>
      <c r="AF42" s="25"/>
      <c r="AG42" s="25"/>
      <c r="AH42" s="25"/>
      <c r="AM42" s="101"/>
    </row>
    <row r="43" spans="1:39" s="17" customFormat="1" x14ac:dyDescent="0.2">
      <c r="A43" s="49"/>
      <c r="B43" s="4"/>
      <c r="C43" s="4"/>
      <c r="D43" s="49"/>
      <c r="E43" s="49"/>
      <c r="F43" s="4"/>
      <c r="G43" s="49"/>
      <c r="H43" s="49"/>
      <c r="I43" s="49"/>
      <c r="J43" s="49"/>
      <c r="K43" s="49"/>
      <c r="L43" s="49"/>
      <c r="M43" s="49"/>
      <c r="Z43" s="25"/>
      <c r="AA43" s="25"/>
      <c r="AB43" s="25"/>
      <c r="AC43" s="25"/>
      <c r="AD43" s="25"/>
      <c r="AE43" s="25"/>
      <c r="AF43" s="25"/>
      <c r="AG43" s="25"/>
      <c r="AH43" s="25"/>
      <c r="AM43" s="101"/>
    </row>
    <row r="44" spans="1:39" s="17" customFormat="1" x14ac:dyDescent="0.2">
      <c r="A44" s="49"/>
      <c r="B44" s="4"/>
      <c r="C44" s="4"/>
      <c r="D44" s="49"/>
      <c r="E44" s="49"/>
      <c r="F44" s="4"/>
      <c r="G44" s="49"/>
      <c r="H44" s="49"/>
      <c r="I44" s="49"/>
      <c r="J44" s="49"/>
      <c r="K44" s="49"/>
      <c r="L44" s="49"/>
      <c r="M44" s="49"/>
      <c r="AM44" s="101"/>
    </row>
    <row r="45" spans="1:39" s="17" customFormat="1" x14ac:dyDescent="0.2">
      <c r="A45" s="49"/>
      <c r="B45" s="4"/>
      <c r="C45" s="4"/>
      <c r="D45" s="49"/>
      <c r="E45" s="49"/>
      <c r="F45" s="4"/>
      <c r="G45" s="49"/>
      <c r="H45" s="49"/>
      <c r="I45" s="49"/>
      <c r="J45" s="49"/>
      <c r="K45" s="49"/>
      <c r="L45" s="49"/>
      <c r="M45" s="49"/>
      <c r="AM45" s="101"/>
    </row>
    <row r="46" spans="1:39" s="17" customFormat="1" x14ac:dyDescent="0.2">
      <c r="A46" s="49"/>
      <c r="B46" s="4"/>
      <c r="C46" s="4"/>
      <c r="D46" s="49"/>
      <c r="E46" s="49"/>
      <c r="F46" s="4"/>
      <c r="G46" s="49"/>
      <c r="H46" s="49"/>
      <c r="I46" s="49"/>
      <c r="J46" s="49"/>
      <c r="K46" s="49"/>
      <c r="L46" s="49"/>
      <c r="M46" s="49"/>
      <c r="AM46" s="101"/>
    </row>
    <row r="47" spans="1:39" s="17" customFormat="1" x14ac:dyDescent="0.2">
      <c r="A47" s="49"/>
      <c r="B47" s="4"/>
      <c r="C47" s="4"/>
      <c r="D47" s="49"/>
      <c r="E47" s="49"/>
      <c r="F47" s="4"/>
      <c r="G47" s="49"/>
      <c r="H47" s="49"/>
      <c r="I47" s="49"/>
      <c r="J47" s="49"/>
      <c r="K47" s="49"/>
      <c r="L47" s="49"/>
      <c r="M47" s="49"/>
      <c r="AM47" s="101"/>
    </row>
    <row r="48" spans="1:39" s="17" customFormat="1" x14ac:dyDescent="0.2">
      <c r="A48" s="49"/>
      <c r="B48" s="4"/>
      <c r="C48" s="4"/>
      <c r="D48" s="49"/>
      <c r="E48" s="49"/>
      <c r="F48" s="4"/>
      <c r="G48" s="49"/>
      <c r="H48" s="49"/>
      <c r="I48" s="49"/>
      <c r="J48" s="49"/>
      <c r="K48" s="49"/>
      <c r="L48" s="49"/>
      <c r="M48" s="49"/>
      <c r="AM48" s="101"/>
    </row>
    <row r="49" spans="1:58" s="17" customFormat="1" x14ac:dyDescent="0.2">
      <c r="A49" s="49"/>
      <c r="B49" s="4"/>
      <c r="C49" s="4"/>
      <c r="D49" s="49"/>
      <c r="E49" s="49"/>
      <c r="F49" s="4"/>
      <c r="G49" s="49"/>
      <c r="H49" s="49"/>
      <c r="I49" s="49"/>
      <c r="J49" s="49"/>
      <c r="K49" s="49"/>
      <c r="L49" s="49"/>
      <c r="M49" s="49"/>
      <c r="AM49" s="101"/>
    </row>
    <row r="50" spans="1:58" s="17" customFormat="1" x14ac:dyDescent="0.2">
      <c r="A50" s="49"/>
      <c r="B50" s="4"/>
      <c r="C50" s="4"/>
      <c r="D50" s="49"/>
      <c r="E50" s="49"/>
      <c r="F50" s="4"/>
      <c r="G50" s="49"/>
      <c r="H50" s="49"/>
      <c r="I50" s="49"/>
      <c r="J50" s="49"/>
      <c r="K50" s="49"/>
      <c r="L50" s="49"/>
      <c r="M50" s="49"/>
      <c r="AM50" s="101"/>
    </row>
    <row r="51" spans="1:58" s="17" customFormat="1" x14ac:dyDescent="0.2">
      <c r="A51" s="49"/>
      <c r="B51" s="4"/>
      <c r="C51" s="4"/>
      <c r="D51" s="49"/>
      <c r="E51" s="49"/>
      <c r="F51" s="4"/>
      <c r="G51" s="49"/>
      <c r="H51" s="49"/>
      <c r="I51" s="49"/>
      <c r="J51" s="49"/>
      <c r="K51" s="49"/>
      <c r="L51" s="49"/>
      <c r="M51" s="49"/>
      <c r="AM51" s="101"/>
    </row>
    <row r="52" spans="1:58" s="17" customFormat="1" x14ac:dyDescent="0.2">
      <c r="A52" s="49"/>
      <c r="B52" s="4"/>
      <c r="C52" s="4"/>
      <c r="D52" s="49"/>
      <c r="E52" s="49"/>
      <c r="F52" s="4"/>
      <c r="G52" s="49"/>
      <c r="H52" s="49"/>
      <c r="I52" s="49"/>
      <c r="J52" s="49"/>
      <c r="K52" s="49"/>
      <c r="L52" s="49"/>
      <c r="M52" s="49"/>
      <c r="AM52" s="101"/>
    </row>
    <row r="53" spans="1:58" s="17" customFormat="1" x14ac:dyDescent="0.2">
      <c r="A53" s="49"/>
      <c r="B53" s="4"/>
      <c r="C53" s="4"/>
      <c r="D53" s="49"/>
      <c r="E53" s="49"/>
      <c r="F53" s="4"/>
      <c r="G53" s="49"/>
      <c r="H53" s="49"/>
      <c r="I53" s="49"/>
      <c r="J53" s="49"/>
      <c r="K53" s="49"/>
      <c r="L53" s="49"/>
      <c r="M53" s="49"/>
      <c r="AM53" s="101"/>
    </row>
    <row r="54" spans="1:58" s="17" customFormat="1" x14ac:dyDescent="0.2">
      <c r="A54" s="49"/>
      <c r="B54" s="4"/>
      <c r="C54" s="4"/>
      <c r="D54" s="49"/>
      <c r="E54" s="49"/>
      <c r="F54" s="4"/>
      <c r="G54" s="49"/>
      <c r="H54" s="49"/>
      <c r="I54" s="49"/>
      <c r="J54" s="49"/>
      <c r="K54" s="49"/>
      <c r="L54" s="49"/>
      <c r="M54" s="49"/>
      <c r="AM54" s="101"/>
    </row>
    <row r="55" spans="1:58" s="17" customFormat="1" x14ac:dyDescent="0.2">
      <c r="A55" s="49"/>
      <c r="B55" s="4"/>
      <c r="C55" s="4"/>
      <c r="D55" s="49"/>
      <c r="E55" s="49"/>
      <c r="F55" s="4"/>
      <c r="G55" s="49"/>
      <c r="H55" s="49"/>
      <c r="I55" s="49"/>
      <c r="J55" s="49"/>
      <c r="K55" s="49"/>
      <c r="L55" s="49"/>
      <c r="M55" s="49"/>
      <c r="AM55" s="101"/>
    </row>
    <row r="56" spans="1:58" s="17" customFormat="1" x14ac:dyDescent="0.2">
      <c r="A56" s="49"/>
      <c r="B56" s="4"/>
      <c r="C56" s="4"/>
      <c r="D56" s="49"/>
      <c r="E56" s="49"/>
      <c r="F56" s="4"/>
      <c r="G56" s="49"/>
      <c r="H56" s="49"/>
      <c r="I56" s="49"/>
      <c r="J56" s="49"/>
      <c r="K56" s="49"/>
      <c r="L56" s="49"/>
      <c r="M56" s="49"/>
      <c r="AM56" s="101"/>
    </row>
    <row r="57" spans="1:58" s="17" customFormat="1" x14ac:dyDescent="0.2">
      <c r="A57" s="49"/>
      <c r="B57" s="4"/>
      <c r="C57" s="4"/>
      <c r="D57" s="49"/>
      <c r="E57" s="49"/>
      <c r="F57" s="4"/>
      <c r="G57" s="49"/>
      <c r="H57" s="49"/>
      <c r="I57" s="49"/>
      <c r="J57" s="49"/>
      <c r="K57" s="49"/>
      <c r="L57" s="49"/>
      <c r="M57" s="49"/>
      <c r="AM57" s="101"/>
    </row>
    <row r="58" spans="1:58" x14ac:dyDescent="0.2">
      <c r="AY58" s="17"/>
      <c r="AZ58" s="17"/>
      <c r="BA58" s="17"/>
      <c r="BB58" s="17"/>
      <c r="BC58" s="17"/>
      <c r="BD58" s="17"/>
      <c r="BE58" s="17"/>
      <c r="BF58" s="17"/>
    </row>
  </sheetData>
  <pageMargins left="0.75" right="0.75" top="1" bottom="1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Översikt</vt:lpstr>
      <vt:lpstr>Resultaträkningar - Y</vt:lpstr>
      <vt:lpstr>Balansräkningar - Y</vt:lpstr>
      <vt:lpstr>Kassaflöde - Y</vt:lpstr>
      <vt:lpstr>Nyckeltal - Y</vt:lpstr>
      <vt:lpstr>Nyckeltal - Q</vt:lpstr>
      <vt:lpstr>Resultaträkningar - Q</vt:lpstr>
      <vt:lpstr>Balansräkningar - Q</vt:lpstr>
      <vt:lpstr>Kassaflöde - Q</vt:lpstr>
      <vt:lpstr>Definitioner</vt:lpstr>
    </vt:vector>
  </TitlesOfParts>
  <Company>Net Entertainment NE,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Glasfors</dc:creator>
  <cp:lastModifiedBy>Administrator</cp:lastModifiedBy>
  <dcterms:created xsi:type="dcterms:W3CDTF">2015-11-30T15:05:27Z</dcterms:created>
  <dcterms:modified xsi:type="dcterms:W3CDTF">2020-02-12T08:35:25Z</dcterms:modified>
</cp:coreProperties>
</file>